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albeda-my.sharepoint.com/personal/gstap_albeda_nl/Documents/Project studie handleiding/Team Caroline Kramer/"/>
    </mc:Choice>
  </mc:AlternateContent>
  <bookViews>
    <workbookView xWindow="0" yWindow="0" windowWidth="19368" windowHeight="9192"/>
  </bookViews>
  <sheets>
    <sheet name="MR2A 2019-2020 " sheetId="60" r:id="rId1"/>
    <sheet name="Blad1" sheetId="61" r:id="rId2"/>
  </sheets>
  <calcPr calcId="162913"/>
</workbook>
</file>

<file path=xl/calcChain.xml><?xml version="1.0" encoding="utf-8"?>
<calcChain xmlns="http://schemas.openxmlformats.org/spreadsheetml/2006/main">
  <c r="D32" i="60" l="1"/>
  <c r="T17" i="60" l="1"/>
  <c r="T16" i="60"/>
  <c r="S17" i="60"/>
  <c r="S16" i="60"/>
  <c r="T15" i="60"/>
  <c r="S15" i="60"/>
  <c r="T14" i="60"/>
  <c r="T19" i="60" s="1"/>
  <c r="S14" i="60"/>
  <c r="S19" i="60" l="1"/>
  <c r="G32" i="60" l="1"/>
  <c r="F32" i="60"/>
  <c r="E32" i="60"/>
  <c r="C32" i="60"/>
  <c r="J21" i="60"/>
  <c r="J23" i="60" s="1"/>
  <c r="I21" i="60"/>
  <c r="I24" i="60" s="1"/>
  <c r="H21" i="60"/>
  <c r="H24" i="60" s="1"/>
  <c r="G21" i="60"/>
  <c r="G24" i="60" s="1"/>
  <c r="F21" i="60"/>
  <c r="F24" i="60" s="1"/>
  <c r="K15" i="60"/>
  <c r="K14" i="60"/>
  <c r="K13" i="60"/>
  <c r="K12" i="60"/>
  <c r="K10" i="60"/>
  <c r="K9" i="60"/>
  <c r="K8" i="60"/>
  <c r="K7" i="60"/>
  <c r="K6" i="60"/>
  <c r="K5" i="60"/>
  <c r="K4" i="60"/>
  <c r="K3" i="60"/>
  <c r="K1" i="60"/>
  <c r="J24" i="60" l="1"/>
  <c r="K24" i="60" s="1"/>
  <c r="T20" i="60" s="1"/>
  <c r="T21" i="60" s="1"/>
  <c r="S23" i="60" s="1"/>
  <c r="I23" i="60"/>
  <c r="H23" i="60"/>
  <c r="G23" i="60"/>
  <c r="I32" i="60"/>
  <c r="J32" i="60" s="1"/>
  <c r="K21" i="60"/>
  <c r="F23" i="60"/>
  <c r="K27" i="60" l="1"/>
</calcChain>
</file>

<file path=xl/sharedStrings.xml><?xml version="1.0" encoding="utf-8"?>
<sst xmlns="http://schemas.openxmlformats.org/spreadsheetml/2006/main" count="122" uniqueCount="98">
  <si>
    <t>VAK</t>
  </si>
  <si>
    <t>KEUZE</t>
  </si>
  <si>
    <t>BLOK</t>
  </si>
  <si>
    <t>VAKDOCENT</t>
  </si>
  <si>
    <t>VAKLOKAAL</t>
  </si>
  <si>
    <t>OP1</t>
  </si>
  <si>
    <t>OP3</t>
  </si>
  <si>
    <t>OP4</t>
  </si>
  <si>
    <t xml:space="preserve"> </t>
  </si>
  <si>
    <t>GEM</t>
  </si>
  <si>
    <t>KLAS:</t>
  </si>
  <si>
    <t>OPLEIDING:</t>
  </si>
  <si>
    <t>Ned</t>
  </si>
  <si>
    <t>SLB</t>
  </si>
  <si>
    <t>OP2A</t>
  </si>
  <si>
    <t>OP2B</t>
  </si>
  <si>
    <t>dubbel</t>
  </si>
  <si>
    <t>werkelijke lesuren</t>
  </si>
  <si>
    <t>werkelijke klokuren</t>
  </si>
  <si>
    <t>ALGEMENE OPMERKINGEN:</t>
  </si>
  <si>
    <t>leerlingaantal:</t>
  </si>
  <si>
    <t>DWELL</t>
  </si>
  <si>
    <t>Rek</t>
  </si>
  <si>
    <t>Les</t>
  </si>
  <si>
    <t>klas</t>
  </si>
  <si>
    <t>mentor</t>
  </si>
  <si>
    <t>bpv bez</t>
  </si>
  <si>
    <t>bpv exam.</t>
  </si>
  <si>
    <t>Delano</t>
  </si>
  <si>
    <t>SLB 1</t>
  </si>
  <si>
    <t>SLB 2</t>
  </si>
  <si>
    <t>René</t>
  </si>
  <si>
    <t>Cora</t>
  </si>
  <si>
    <t>Tereza</t>
  </si>
  <si>
    <t>TFERR</t>
  </si>
  <si>
    <t>BURG</t>
  </si>
  <si>
    <t>VJEFF</t>
  </si>
  <si>
    <t>Vivian</t>
  </si>
  <si>
    <t xml:space="preserve">Eng </t>
  </si>
  <si>
    <t>MR2A</t>
  </si>
  <si>
    <t>Duurzaamheid</t>
  </si>
  <si>
    <t>Goederenstroom</t>
  </si>
  <si>
    <t>totaal</t>
  </si>
  <si>
    <t xml:space="preserve">        BPV</t>
  </si>
  <si>
    <t xml:space="preserve">        BOT</t>
  </si>
  <si>
    <t>lessen</t>
  </si>
  <si>
    <t>TOTAAL</t>
  </si>
  <si>
    <t>VS2A</t>
  </si>
  <si>
    <t>RETAIL</t>
  </si>
  <si>
    <t>totaal bot</t>
  </si>
  <si>
    <t xml:space="preserve">totaal   </t>
  </si>
  <si>
    <t>icm VS2A</t>
  </si>
  <si>
    <t xml:space="preserve">BOT </t>
  </si>
  <si>
    <t>CURSUS 2019-2020</t>
  </si>
  <si>
    <t>SWAAR</t>
  </si>
  <si>
    <t>acc</t>
  </si>
  <si>
    <t>RVHEY</t>
  </si>
  <si>
    <t>OP 1</t>
  </si>
  <si>
    <t>OP 3</t>
  </si>
  <si>
    <t>OP 2A</t>
  </si>
  <si>
    <t>OP 2B</t>
  </si>
  <si>
    <t>OP 4</t>
  </si>
  <si>
    <t>Totaal</t>
  </si>
  <si>
    <t>totaal klokuren</t>
  </si>
  <si>
    <t>Totaal lesuren</t>
  </si>
  <si>
    <t>Uren per docent</t>
  </si>
  <si>
    <t>SUUS</t>
  </si>
  <si>
    <t>Commercieel 1</t>
  </si>
  <si>
    <t>Financieel 1</t>
  </si>
  <si>
    <t xml:space="preserve">Management </t>
  </si>
  <si>
    <t>RVHEY/SULJE</t>
  </si>
  <si>
    <t>VH2K Generiek/beroepspecifiek</t>
  </si>
  <si>
    <t>ELIJS</t>
  </si>
  <si>
    <t>EMAAT</t>
  </si>
  <si>
    <t xml:space="preserve">B2B young adventure </t>
  </si>
  <si>
    <t>web com Young adventure</t>
  </si>
  <si>
    <t>MWEEDA</t>
  </si>
  <si>
    <t>icm VS2A marketng</t>
  </si>
  <si>
    <t>icm VS2A verkoopcijfers</t>
  </si>
  <si>
    <t>icm VS2A goederenstroom</t>
  </si>
  <si>
    <t>SPL project</t>
  </si>
  <si>
    <t>Basis marketing</t>
  </si>
  <si>
    <t>Comm calculaties</t>
  </si>
  <si>
    <t>Duits en spaans</t>
  </si>
  <si>
    <t>icm VH2K</t>
  </si>
  <si>
    <t>IESSA</t>
  </si>
  <si>
    <t>icm Begeleiden verkMR2A+VH1K</t>
  </si>
  <si>
    <t>Vormgeving(BOT)</t>
  </si>
  <si>
    <t>Blokstage van wk 2 - wk 17 (di-woe-do-vrijdag)</t>
  </si>
  <si>
    <t>Dwell</t>
  </si>
  <si>
    <t>Aantal weken</t>
  </si>
  <si>
    <t>BPV dag(en)</t>
  </si>
  <si>
    <t>uren per week</t>
  </si>
  <si>
    <t>Dinsdag</t>
  </si>
  <si>
    <t>woensdag</t>
  </si>
  <si>
    <t>donderdag</t>
  </si>
  <si>
    <t>vrijdag</t>
  </si>
  <si>
    <t>icm VH2K (2A abot)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</si>
</sst>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2" borderId="23" applyNumberFormat="0" applyAlignment="0" applyProtection="0"/>
  </cellStyleXfs>
  <cellXfs count="50">
    <xf numFmtId="0" fontId="0" fillId="0" borderId="0" xfId="0"/>
    <xf numFmtId="0" fontId="3" fillId="0" borderId="1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6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9" xfId="0" applyFont="1" applyBorder="1"/>
    <xf numFmtId="0" fontId="3" fillId="0" borderId="2" xfId="0" applyFont="1" applyBorder="1"/>
    <xf numFmtId="0" fontId="1" fillId="0" borderId="17" xfId="0" applyFont="1" applyBorder="1"/>
    <xf numFmtId="0" fontId="3" fillId="0" borderId="18" xfId="0" applyFont="1" applyBorder="1"/>
    <xf numFmtId="0" fontId="3" fillId="0" borderId="10" xfId="0" applyFont="1" applyBorder="1"/>
    <xf numFmtId="0" fontId="3" fillId="0" borderId="0" xfId="0" applyFont="1"/>
    <xf numFmtId="0" fontId="2" fillId="0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7" xfId="0" applyFont="1" applyFill="1" applyBorder="1"/>
    <xf numFmtId="0" fontId="3" fillId="0" borderId="13" xfId="0" applyFont="1" applyBorder="1"/>
    <xf numFmtId="0" fontId="3" fillId="0" borderId="13" xfId="0" applyFont="1" applyFill="1" applyBorder="1"/>
    <xf numFmtId="0" fontId="3" fillId="0" borderId="10" xfId="0" applyFont="1" applyFill="1" applyBorder="1"/>
    <xf numFmtId="0" fontId="3" fillId="0" borderId="11" xfId="0" applyFont="1" applyBorder="1"/>
    <xf numFmtId="0" fontId="3" fillId="0" borderId="15" xfId="0" applyFont="1" applyFill="1" applyBorder="1"/>
    <xf numFmtId="14" fontId="3" fillId="0" borderId="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8" xfId="0" applyFont="1" applyFill="1" applyBorder="1"/>
    <xf numFmtId="0" fontId="3" fillId="0" borderId="17" xfId="0" applyFont="1" applyFill="1" applyBorder="1"/>
    <xf numFmtId="0" fontId="3" fillId="0" borderId="16" xfId="0" applyFont="1" applyFill="1" applyBorder="1"/>
    <xf numFmtId="0" fontId="3" fillId="0" borderId="11" xfId="0" applyFont="1" applyFill="1" applyBorder="1"/>
    <xf numFmtId="0" fontId="3" fillId="0" borderId="21" xfId="0" applyFont="1" applyFill="1" applyBorder="1"/>
    <xf numFmtId="0" fontId="4" fillId="0" borderId="6" xfId="0" applyFont="1" applyFill="1" applyBorder="1"/>
    <xf numFmtId="0" fontId="4" fillId="0" borderId="2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1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2" xfId="0" applyFont="1" applyFill="1" applyBorder="1"/>
    <xf numFmtId="0" fontId="3" fillId="0" borderId="20" xfId="0" applyFont="1" applyFill="1" applyBorder="1"/>
    <xf numFmtId="0" fontId="5" fillId="0" borderId="2" xfId="0" applyFont="1" applyFill="1" applyBorder="1"/>
    <xf numFmtId="0" fontId="6" fillId="2" borderId="23" xfId="1"/>
  </cellXfs>
  <cellStyles count="2">
    <cellStyle name="Standaard" xfId="0" builtinId="0"/>
    <cellStyle name="Uitvoer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Normal="100" workbookViewId="0">
      <selection activeCell="D35" sqref="D35"/>
    </sheetView>
  </sheetViews>
  <sheetFormatPr defaultColWidth="9.109375" defaultRowHeight="13.2" x14ac:dyDescent="0.25"/>
  <cols>
    <col min="1" max="1" width="23.77734375" style="43" customWidth="1"/>
    <col min="2" max="2" width="6.6640625" style="43" customWidth="1"/>
    <col min="3" max="3" width="13.44140625" style="43" customWidth="1"/>
    <col min="4" max="4" width="17" style="43" customWidth="1"/>
    <col min="5" max="5" width="6.88671875" style="43" customWidth="1"/>
    <col min="6" max="10" width="6.6640625" style="43" customWidth="1"/>
    <col min="11" max="11" width="8.109375" style="43" bestFit="1" customWidth="1"/>
    <col min="12" max="12" width="28.6640625" style="43" customWidth="1"/>
    <col min="13" max="15" width="9.109375" style="43"/>
    <col min="16" max="16" width="31.44140625" style="43" customWidth="1"/>
    <col min="17" max="17" width="24.33203125" style="43" customWidth="1"/>
    <col min="18" max="18" width="24.109375" style="43" customWidth="1"/>
    <col min="19" max="19" width="9.109375" style="43"/>
    <col min="20" max="20" width="15.88671875" style="43" customWidth="1"/>
    <col min="21" max="16384" width="9.109375" style="43"/>
  </cols>
  <sheetData>
    <row r="1" spans="1:20" ht="19.5" customHeight="1" thickBot="1" x14ac:dyDescent="0.3">
      <c r="A1" s="17" t="s">
        <v>10</v>
      </c>
      <c r="B1" s="11" t="s">
        <v>39</v>
      </c>
      <c r="C1" s="11" t="s">
        <v>8</v>
      </c>
      <c r="D1" s="11" t="s">
        <v>11</v>
      </c>
      <c r="E1" s="11" t="s">
        <v>48</v>
      </c>
      <c r="F1" s="18">
        <v>10</v>
      </c>
      <c r="G1" s="18">
        <v>6</v>
      </c>
      <c r="H1" s="18">
        <v>4</v>
      </c>
      <c r="I1" s="18">
        <v>10</v>
      </c>
      <c r="J1" s="18">
        <v>10</v>
      </c>
      <c r="K1" s="27">
        <f>SUM(F1:J1)</f>
        <v>40</v>
      </c>
      <c r="L1" s="5"/>
    </row>
    <row r="2" spans="1:20" ht="20.100000000000001" customHeight="1" thickBot="1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9" t="s">
        <v>5</v>
      </c>
      <c r="G2" s="19" t="s">
        <v>14</v>
      </c>
      <c r="H2" s="19" t="s">
        <v>15</v>
      </c>
      <c r="I2" s="19" t="s">
        <v>6</v>
      </c>
      <c r="J2" s="28" t="s">
        <v>7</v>
      </c>
      <c r="K2" s="4" t="s">
        <v>9</v>
      </c>
      <c r="L2" s="5" t="s">
        <v>53</v>
      </c>
    </row>
    <row r="3" spans="1:20" ht="20.100000000000001" customHeight="1" thickBot="1" x14ac:dyDescent="0.3">
      <c r="A3" s="11"/>
      <c r="B3" s="11"/>
      <c r="C3" s="11"/>
      <c r="D3" s="11"/>
      <c r="E3" s="11"/>
      <c r="F3" s="11">
        <v>9</v>
      </c>
      <c r="G3" s="11">
        <v>6</v>
      </c>
      <c r="H3" s="11">
        <v>4</v>
      </c>
      <c r="I3" s="11">
        <v>10</v>
      </c>
      <c r="J3" s="11">
        <v>9</v>
      </c>
      <c r="K3" s="4">
        <f>SUM(F3:J3)/4</f>
        <v>9.5</v>
      </c>
      <c r="L3" s="3"/>
      <c r="N3" s="42"/>
    </row>
    <row r="4" spans="1:20" ht="20.100000000000001" customHeight="1" x14ac:dyDescent="0.25">
      <c r="A4" s="11" t="s">
        <v>38</v>
      </c>
      <c r="B4" s="11"/>
      <c r="C4" s="11"/>
      <c r="D4" s="44" t="s">
        <v>70</v>
      </c>
      <c r="E4" s="11" t="s">
        <v>55</v>
      </c>
      <c r="F4" s="29">
        <v>1</v>
      </c>
      <c r="G4" s="29">
        <v>0</v>
      </c>
      <c r="H4" s="29">
        <v>2</v>
      </c>
      <c r="I4" s="29">
        <v>2</v>
      </c>
      <c r="J4" s="30">
        <v>2</v>
      </c>
      <c r="K4" s="4">
        <f>SUM(F4:J4)/4</f>
        <v>1.75</v>
      </c>
      <c r="L4" s="3" t="s">
        <v>71</v>
      </c>
      <c r="N4" s="8"/>
    </row>
    <row r="5" spans="1:20" ht="20.100000000000001" customHeight="1" x14ac:dyDescent="0.25">
      <c r="A5" s="41" t="s">
        <v>12</v>
      </c>
      <c r="B5" s="41"/>
      <c r="C5" s="41"/>
      <c r="D5" s="45" t="s">
        <v>72</v>
      </c>
      <c r="E5" s="41" t="s">
        <v>55</v>
      </c>
      <c r="F5" s="4">
        <v>1</v>
      </c>
      <c r="G5" s="4">
        <v>0</v>
      </c>
      <c r="H5" s="4">
        <v>2</v>
      </c>
      <c r="I5" s="4">
        <v>2</v>
      </c>
      <c r="J5" s="31">
        <v>2</v>
      </c>
      <c r="K5" s="4">
        <f>SUM(F5:J5)/4</f>
        <v>1.75</v>
      </c>
      <c r="L5" s="3" t="s">
        <v>84</v>
      </c>
      <c r="N5" s="42"/>
    </row>
    <row r="6" spans="1:20" ht="20.100000000000001" customHeight="1" x14ac:dyDescent="0.25">
      <c r="A6" s="41" t="s">
        <v>35</v>
      </c>
      <c r="B6" s="41"/>
      <c r="C6" s="41"/>
      <c r="D6" s="45" t="s">
        <v>36</v>
      </c>
      <c r="E6" s="41" t="s">
        <v>55</v>
      </c>
      <c r="F6" s="4">
        <v>0</v>
      </c>
      <c r="G6" s="4">
        <v>0</v>
      </c>
      <c r="H6" s="4">
        <v>2</v>
      </c>
      <c r="I6" s="4">
        <v>2</v>
      </c>
      <c r="J6" s="31">
        <v>2</v>
      </c>
      <c r="K6" s="4">
        <f t="shared" ref="K6:K15" si="0">SUM(F6:J6)/4</f>
        <v>1.5</v>
      </c>
      <c r="L6" s="3" t="s">
        <v>84</v>
      </c>
      <c r="N6" s="42"/>
    </row>
    <row r="7" spans="1:20" ht="20.100000000000001" customHeight="1" x14ac:dyDescent="0.25">
      <c r="A7" s="41" t="s">
        <v>22</v>
      </c>
      <c r="B7" s="41"/>
      <c r="C7" s="41"/>
      <c r="D7" s="1" t="s">
        <v>76</v>
      </c>
      <c r="E7" s="41" t="s">
        <v>55</v>
      </c>
      <c r="F7" s="4">
        <v>0</v>
      </c>
      <c r="G7" s="4">
        <v>0</v>
      </c>
      <c r="H7" s="4">
        <v>2</v>
      </c>
      <c r="I7" s="4">
        <v>1</v>
      </c>
      <c r="J7" s="31">
        <v>0</v>
      </c>
      <c r="K7" s="4">
        <f t="shared" si="0"/>
        <v>0.75</v>
      </c>
      <c r="L7" s="3" t="s">
        <v>84</v>
      </c>
      <c r="N7" s="42"/>
    </row>
    <row r="8" spans="1:20" ht="20.100000000000001" customHeight="1" x14ac:dyDescent="0.25">
      <c r="A8" s="41" t="s">
        <v>13</v>
      </c>
      <c r="B8" s="41"/>
      <c r="C8" s="41"/>
      <c r="D8" s="41" t="s">
        <v>21</v>
      </c>
      <c r="E8" s="41" t="s">
        <v>55</v>
      </c>
      <c r="F8" s="4">
        <v>0</v>
      </c>
      <c r="G8" s="4">
        <v>0</v>
      </c>
      <c r="H8" s="4">
        <v>1</v>
      </c>
      <c r="I8" s="4">
        <v>1</v>
      </c>
      <c r="J8" s="4">
        <v>1</v>
      </c>
      <c r="K8" s="4">
        <f t="shared" si="0"/>
        <v>0.75</v>
      </c>
      <c r="L8" s="3" t="s">
        <v>51</v>
      </c>
      <c r="N8" s="42"/>
    </row>
    <row r="9" spans="1:20" ht="20.100000000000001" customHeight="1" x14ac:dyDescent="0.25">
      <c r="A9" s="41" t="s">
        <v>40</v>
      </c>
      <c r="B9" s="41"/>
      <c r="C9" s="41"/>
      <c r="D9" s="45" t="s">
        <v>73</v>
      </c>
      <c r="E9" s="41" t="s">
        <v>55</v>
      </c>
      <c r="F9" s="4">
        <v>1</v>
      </c>
      <c r="G9" s="4">
        <v>1</v>
      </c>
      <c r="H9" s="4">
        <v>2</v>
      </c>
      <c r="I9" s="4">
        <v>2</v>
      </c>
      <c r="J9" s="31">
        <v>2</v>
      </c>
      <c r="K9" s="4">
        <f t="shared" si="0"/>
        <v>2</v>
      </c>
      <c r="L9" s="3" t="s">
        <v>97</v>
      </c>
      <c r="N9" s="42"/>
    </row>
    <row r="10" spans="1:20" ht="20.100000000000001" customHeight="1" x14ac:dyDescent="0.25">
      <c r="A10" s="41" t="s">
        <v>74</v>
      </c>
      <c r="B10" s="41"/>
      <c r="C10" s="41"/>
      <c r="D10" s="45" t="s">
        <v>72</v>
      </c>
      <c r="E10" s="41" t="s">
        <v>55</v>
      </c>
      <c r="F10" s="4">
        <v>0</v>
      </c>
      <c r="G10" s="4">
        <v>0</v>
      </c>
      <c r="H10" s="4">
        <v>2</v>
      </c>
      <c r="I10" s="4">
        <v>2</v>
      </c>
      <c r="J10" s="4">
        <v>2</v>
      </c>
      <c r="K10" s="4">
        <f t="shared" si="0"/>
        <v>1.5</v>
      </c>
      <c r="L10" s="3" t="s">
        <v>84</v>
      </c>
      <c r="N10" s="42"/>
    </row>
    <row r="11" spans="1:20" ht="20.100000000000001" customHeight="1" x14ac:dyDescent="0.25">
      <c r="A11" s="41"/>
      <c r="B11" s="41"/>
      <c r="C11" s="41"/>
      <c r="D11" s="45"/>
      <c r="E11" s="41" t="s">
        <v>55</v>
      </c>
      <c r="F11" s="4"/>
      <c r="G11" s="38"/>
      <c r="H11" s="4"/>
      <c r="I11" s="4"/>
      <c r="J11" s="4"/>
      <c r="K11" s="4"/>
      <c r="L11" s="3"/>
      <c r="N11" s="42"/>
    </row>
    <row r="12" spans="1:20" ht="20.100000000000001" customHeight="1" x14ac:dyDescent="0.3">
      <c r="A12" s="41" t="s">
        <v>41</v>
      </c>
      <c r="B12" s="41"/>
      <c r="C12" s="41"/>
      <c r="D12" s="41" t="s">
        <v>21</v>
      </c>
      <c r="E12" s="41" t="s">
        <v>55</v>
      </c>
      <c r="F12" s="4">
        <v>1</v>
      </c>
      <c r="G12" s="4">
        <v>2</v>
      </c>
      <c r="H12" s="4">
        <v>3</v>
      </c>
      <c r="I12" s="4">
        <v>3</v>
      </c>
      <c r="J12" s="4">
        <v>0</v>
      </c>
      <c r="K12" s="4">
        <f t="shared" si="0"/>
        <v>2.25</v>
      </c>
      <c r="L12" s="38" t="s">
        <v>79</v>
      </c>
      <c r="M12" s="43" t="s">
        <v>80</v>
      </c>
      <c r="N12" s="42"/>
      <c r="P12" s="49" t="s">
        <v>91</v>
      </c>
      <c r="Q12" s="49" t="s">
        <v>90</v>
      </c>
      <c r="R12" s="49" t="s">
        <v>92</v>
      </c>
      <c r="S12" s="49" t="s">
        <v>43</v>
      </c>
      <c r="T12" s="49" t="s">
        <v>44</v>
      </c>
    </row>
    <row r="13" spans="1:20" ht="20.100000000000001" customHeight="1" x14ac:dyDescent="0.3">
      <c r="A13" s="41" t="s">
        <v>67</v>
      </c>
      <c r="B13" s="41"/>
      <c r="C13" s="41"/>
      <c r="D13" s="41" t="s">
        <v>21</v>
      </c>
      <c r="E13" s="41" t="s">
        <v>55</v>
      </c>
      <c r="F13" s="4">
        <v>2</v>
      </c>
      <c r="G13" s="4">
        <v>2</v>
      </c>
      <c r="H13" s="4">
        <v>3</v>
      </c>
      <c r="I13" s="4">
        <v>3</v>
      </c>
      <c r="J13" s="31">
        <v>3</v>
      </c>
      <c r="K13" s="4">
        <f t="shared" si="0"/>
        <v>3.25</v>
      </c>
      <c r="L13" s="38" t="s">
        <v>77</v>
      </c>
      <c r="M13" s="43" t="s">
        <v>81</v>
      </c>
      <c r="N13" s="42"/>
      <c r="P13" s="49"/>
      <c r="Q13" s="49"/>
      <c r="R13" s="49"/>
      <c r="S13" s="49"/>
      <c r="T13" s="49"/>
    </row>
    <row r="14" spans="1:20" ht="20.100000000000001" customHeight="1" x14ac:dyDescent="0.3">
      <c r="A14" s="48" t="s">
        <v>68</v>
      </c>
      <c r="B14" s="41"/>
      <c r="C14" s="41"/>
      <c r="D14" s="41" t="s">
        <v>21</v>
      </c>
      <c r="E14" s="41" t="s">
        <v>55</v>
      </c>
      <c r="F14" s="4">
        <v>1</v>
      </c>
      <c r="G14" s="4">
        <v>2</v>
      </c>
      <c r="H14" s="4">
        <v>3</v>
      </c>
      <c r="I14" s="4">
        <v>3</v>
      </c>
      <c r="J14" s="31">
        <v>3</v>
      </c>
      <c r="K14" s="4">
        <f t="shared" si="0"/>
        <v>3</v>
      </c>
      <c r="L14" s="38" t="s">
        <v>78</v>
      </c>
      <c r="M14" s="43" t="s">
        <v>82</v>
      </c>
      <c r="N14" s="42"/>
      <c r="P14" s="49" t="s">
        <v>93</v>
      </c>
      <c r="Q14" s="49">
        <v>14</v>
      </c>
      <c r="R14" s="49">
        <v>7</v>
      </c>
      <c r="S14" s="49">
        <f>Q14*R14</f>
        <v>98</v>
      </c>
      <c r="T14" s="49">
        <f>Q14*1</f>
        <v>14</v>
      </c>
    </row>
    <row r="15" spans="1:20" ht="20.100000000000001" customHeight="1" x14ac:dyDescent="0.3">
      <c r="A15" s="2" t="s">
        <v>69</v>
      </c>
      <c r="B15" s="41"/>
      <c r="C15" s="41"/>
      <c r="D15" s="41" t="s">
        <v>21</v>
      </c>
      <c r="E15" s="41"/>
      <c r="F15" s="4">
        <v>1</v>
      </c>
      <c r="G15" s="4">
        <v>2</v>
      </c>
      <c r="H15" s="4">
        <v>3</v>
      </c>
      <c r="I15" s="4">
        <v>3</v>
      </c>
      <c r="J15" s="4">
        <v>3</v>
      </c>
      <c r="K15" s="4">
        <f t="shared" si="0"/>
        <v>3</v>
      </c>
      <c r="L15" s="39" t="s">
        <v>86</v>
      </c>
      <c r="M15" s="43" t="s">
        <v>83</v>
      </c>
      <c r="N15" s="42"/>
      <c r="P15" s="49" t="s">
        <v>94</v>
      </c>
      <c r="Q15" s="49">
        <v>15</v>
      </c>
      <c r="R15" s="49">
        <v>7</v>
      </c>
      <c r="S15" s="49">
        <f>Q15*R15</f>
        <v>105</v>
      </c>
      <c r="T15" s="49">
        <f t="shared" ref="T15:T17" si="1">Q15*1</f>
        <v>15</v>
      </c>
    </row>
    <row r="16" spans="1:20" ht="20.100000000000001" customHeight="1" x14ac:dyDescent="0.3">
      <c r="A16" s="2"/>
      <c r="B16" s="41"/>
      <c r="C16" s="41"/>
      <c r="D16" s="41"/>
      <c r="E16" s="41"/>
      <c r="F16" s="4"/>
      <c r="G16" s="4"/>
      <c r="H16" s="4"/>
      <c r="I16" s="4"/>
      <c r="J16" s="4"/>
      <c r="K16" s="4"/>
      <c r="L16" s="39"/>
      <c r="N16" s="42"/>
      <c r="P16" s="49" t="s">
        <v>95</v>
      </c>
      <c r="Q16" s="49">
        <v>15</v>
      </c>
      <c r="R16" s="49">
        <v>7</v>
      </c>
      <c r="S16" s="49">
        <f>Q16*R16</f>
        <v>105</v>
      </c>
      <c r="T16" s="49">
        <f t="shared" si="1"/>
        <v>15</v>
      </c>
    </row>
    <row r="17" spans="1:20" ht="20.100000000000001" customHeight="1" x14ac:dyDescent="0.3">
      <c r="A17" s="2"/>
      <c r="B17" s="41"/>
      <c r="C17" s="41"/>
      <c r="D17" s="41"/>
      <c r="E17" s="41"/>
      <c r="F17" s="4"/>
      <c r="G17" s="4"/>
      <c r="H17" s="4"/>
      <c r="I17" s="4"/>
      <c r="J17" s="4"/>
      <c r="K17" s="4"/>
      <c r="L17" s="41"/>
      <c r="N17" s="42"/>
      <c r="P17" s="49" t="s">
        <v>96</v>
      </c>
      <c r="Q17" s="49">
        <v>15</v>
      </c>
      <c r="R17" s="49">
        <v>7</v>
      </c>
      <c r="S17" s="49">
        <f>Q17*R17</f>
        <v>105</v>
      </c>
      <c r="T17" s="49">
        <f t="shared" si="1"/>
        <v>15</v>
      </c>
    </row>
    <row r="18" spans="1:20" ht="20.100000000000001" customHeight="1" x14ac:dyDescent="0.3">
      <c r="A18" s="2" t="s">
        <v>75</v>
      </c>
      <c r="B18" s="41"/>
      <c r="C18" s="41"/>
      <c r="D18" s="41" t="s">
        <v>85</v>
      </c>
      <c r="E18" s="41" t="s">
        <v>55</v>
      </c>
      <c r="F18" s="4">
        <v>0</v>
      </c>
      <c r="G18" s="4">
        <v>0</v>
      </c>
      <c r="H18" s="4">
        <v>2</v>
      </c>
      <c r="I18" s="4">
        <v>2</v>
      </c>
      <c r="J18" s="4">
        <v>2</v>
      </c>
      <c r="K18" s="4"/>
      <c r="L18" s="41" t="s">
        <v>84</v>
      </c>
      <c r="P18" s="49"/>
      <c r="Q18" s="49"/>
      <c r="R18" s="49"/>
      <c r="S18" s="49"/>
      <c r="T18" s="49"/>
    </row>
    <row r="19" spans="1:20" ht="20.100000000000001" customHeight="1" x14ac:dyDescent="0.3">
      <c r="A19" s="2" t="s">
        <v>87</v>
      </c>
      <c r="B19" s="41"/>
      <c r="C19" s="41"/>
      <c r="D19" s="41" t="s">
        <v>36</v>
      </c>
      <c r="E19" s="41"/>
      <c r="F19" s="4">
        <v>0</v>
      </c>
      <c r="G19" s="4">
        <v>0</v>
      </c>
      <c r="H19" s="4">
        <v>3</v>
      </c>
      <c r="I19" s="4">
        <v>3</v>
      </c>
      <c r="J19" s="4">
        <v>3</v>
      </c>
      <c r="K19" s="4"/>
      <c r="L19" s="3"/>
      <c r="P19" s="49"/>
      <c r="Q19" s="49"/>
      <c r="R19" s="49" t="s">
        <v>50</v>
      </c>
      <c r="S19" s="49">
        <f>SUM(S13:S18)</f>
        <v>413</v>
      </c>
      <c r="T19" s="49">
        <f>SUM(T14:T18)</f>
        <v>59</v>
      </c>
    </row>
    <row r="20" spans="1:20" ht="20.100000000000001" customHeight="1" x14ac:dyDescent="0.3">
      <c r="A20" s="2"/>
      <c r="B20" s="41"/>
      <c r="C20" s="41"/>
      <c r="D20" s="41"/>
      <c r="E20" s="41"/>
      <c r="F20" s="4"/>
      <c r="G20" s="4"/>
      <c r="H20" s="4"/>
      <c r="I20" s="4"/>
      <c r="J20" s="4"/>
      <c r="K20" s="4"/>
      <c r="L20" s="3"/>
      <c r="P20" s="49"/>
      <c r="Q20" s="49"/>
      <c r="R20" s="49" t="s">
        <v>45</v>
      </c>
      <c r="S20" s="49"/>
      <c r="T20" s="49">
        <f>K24</f>
        <v>570.75</v>
      </c>
    </row>
    <row r="21" spans="1:20" ht="20.100000000000001" customHeight="1" thickBot="1" x14ac:dyDescent="0.35">
      <c r="A21" s="32"/>
      <c r="B21" s="22"/>
      <c r="C21" s="22"/>
      <c r="D21" s="22"/>
      <c r="E21" s="22"/>
      <c r="F21" s="20">
        <f t="shared" ref="F21:K21" si="2">SUM(F4:F20)</f>
        <v>8</v>
      </c>
      <c r="G21" s="20">
        <f t="shared" si="2"/>
        <v>9</v>
      </c>
      <c r="H21" s="20">
        <f t="shared" si="2"/>
        <v>30</v>
      </c>
      <c r="I21" s="20">
        <f t="shared" si="2"/>
        <v>29</v>
      </c>
      <c r="J21" s="20">
        <f t="shared" si="2"/>
        <v>25</v>
      </c>
      <c r="K21" s="20">
        <f t="shared" si="2"/>
        <v>21.5</v>
      </c>
      <c r="L21" s="33"/>
      <c r="P21" s="49"/>
      <c r="Q21" s="49"/>
      <c r="R21" s="49" t="s">
        <v>49</v>
      </c>
      <c r="S21" s="49"/>
      <c r="T21" s="49">
        <f>T19+T20</f>
        <v>629.75</v>
      </c>
    </row>
    <row r="22" spans="1:20" ht="20.100000000000001" customHeight="1" x14ac:dyDescent="0.3">
      <c r="A22" s="34"/>
      <c r="B22" s="35"/>
      <c r="C22" s="35"/>
      <c r="D22" s="7"/>
      <c r="E22" s="7" t="s">
        <v>16</v>
      </c>
      <c r="F22" s="7"/>
      <c r="G22" s="7">
        <v>0</v>
      </c>
      <c r="H22" s="7"/>
      <c r="I22" s="7">
        <v>0</v>
      </c>
      <c r="J22" s="7">
        <v>0</v>
      </c>
      <c r="K22" s="7"/>
      <c r="L22" s="41" t="s">
        <v>88</v>
      </c>
      <c r="P22" s="49"/>
      <c r="Q22" s="49"/>
      <c r="R22" s="49"/>
      <c r="S22" s="49"/>
      <c r="T22" s="49"/>
    </row>
    <row r="23" spans="1:20" ht="20.100000000000001" customHeight="1" x14ac:dyDescent="0.3">
      <c r="A23" s="6"/>
      <c r="B23" s="42"/>
      <c r="C23" s="42"/>
      <c r="D23" s="8" t="s">
        <v>17</v>
      </c>
      <c r="E23" s="8"/>
      <c r="F23" s="42">
        <f>F21-F22</f>
        <v>8</v>
      </c>
      <c r="G23" s="42">
        <f>G21-G22</f>
        <v>9</v>
      </c>
      <c r="H23" s="42">
        <f>H21-H22</f>
        <v>30</v>
      </c>
      <c r="I23" s="42">
        <f>I21-I22</f>
        <v>29</v>
      </c>
      <c r="J23" s="42">
        <f>J21-J22</f>
        <v>25</v>
      </c>
      <c r="K23" s="8"/>
      <c r="L23" s="25"/>
      <c r="M23" s="15"/>
      <c r="P23" s="49"/>
      <c r="Q23" s="49"/>
      <c r="R23" s="49" t="s">
        <v>46</v>
      </c>
      <c r="S23" s="49">
        <f>S19+T21</f>
        <v>1042.75</v>
      </c>
      <c r="T23" s="49"/>
    </row>
    <row r="24" spans="1:20" ht="20.100000000000001" customHeight="1" thickBot="1" x14ac:dyDescent="0.35">
      <c r="A24" s="36"/>
      <c r="B24" s="21"/>
      <c r="C24" s="21"/>
      <c r="D24" s="9" t="s">
        <v>18</v>
      </c>
      <c r="E24" s="9"/>
      <c r="F24" s="9">
        <f>F3*F21*45/60</f>
        <v>54</v>
      </c>
      <c r="G24" s="9">
        <f>G3*G21*45/60</f>
        <v>40.5</v>
      </c>
      <c r="H24" s="9">
        <f>H3*H21*45/60</f>
        <v>90</v>
      </c>
      <c r="I24" s="9">
        <f>I3*I21*45/60</f>
        <v>217.5</v>
      </c>
      <c r="J24" s="9">
        <f>J3*J21*45/60</f>
        <v>168.75</v>
      </c>
      <c r="K24" s="9">
        <f>SUM(F24:J24)</f>
        <v>570.75</v>
      </c>
      <c r="L24" s="24" t="s">
        <v>23</v>
      </c>
      <c r="P24" s="49"/>
    </row>
    <row r="25" spans="1:20" ht="20.100000000000001" customHeight="1" x14ac:dyDescent="0.25">
      <c r="A25" s="12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13">
        <v>413</v>
      </c>
      <c r="L25" s="46"/>
    </row>
    <row r="26" spans="1:20" ht="20.100000000000001" customHeight="1" x14ac:dyDescent="0.25">
      <c r="A26" s="10"/>
      <c r="B26" s="8"/>
      <c r="C26" s="8"/>
      <c r="D26" s="15" t="s">
        <v>24</v>
      </c>
      <c r="E26" s="15" t="s">
        <v>25</v>
      </c>
      <c r="F26" s="15" t="s">
        <v>29</v>
      </c>
      <c r="G26" s="15" t="s">
        <v>30</v>
      </c>
      <c r="H26" s="15"/>
      <c r="I26" s="15" t="s">
        <v>26</v>
      </c>
      <c r="J26" s="15" t="s">
        <v>27</v>
      </c>
      <c r="K26" s="14">
        <v>59</v>
      </c>
      <c r="L26" s="47" t="s">
        <v>52</v>
      </c>
    </row>
    <row r="27" spans="1:20" ht="20.100000000000001" customHeight="1" x14ac:dyDescent="0.25">
      <c r="A27" s="10"/>
      <c r="B27" s="8"/>
      <c r="C27" s="8"/>
      <c r="D27" s="15" t="s">
        <v>47</v>
      </c>
      <c r="E27" s="15" t="s">
        <v>33</v>
      </c>
      <c r="F27" s="15" t="s">
        <v>28</v>
      </c>
      <c r="G27" s="15"/>
      <c r="H27" s="15"/>
      <c r="I27" s="15" t="s">
        <v>32</v>
      </c>
      <c r="J27" s="15" t="s">
        <v>31</v>
      </c>
      <c r="K27" s="14">
        <f>SUM(K24:K26)</f>
        <v>1042.75</v>
      </c>
      <c r="L27" s="47" t="s">
        <v>42</v>
      </c>
    </row>
    <row r="28" spans="1:20" ht="20.100000000000001" customHeight="1" x14ac:dyDescent="0.25">
      <c r="A28" s="10" t="s">
        <v>20</v>
      </c>
      <c r="B28" s="8">
        <v>20</v>
      </c>
      <c r="C28" s="8"/>
      <c r="D28" s="8"/>
      <c r="E28" s="8"/>
      <c r="F28" s="42"/>
      <c r="G28" s="8"/>
      <c r="H28" s="8"/>
      <c r="I28" s="8"/>
      <c r="J28" s="8"/>
      <c r="K28" s="14"/>
      <c r="L28" s="47"/>
    </row>
    <row r="29" spans="1:20" ht="20.100000000000001" customHeight="1" thickBot="1" x14ac:dyDescent="0.3">
      <c r="A29" s="26"/>
      <c r="B29" s="9"/>
      <c r="C29" s="9"/>
      <c r="D29" s="9"/>
      <c r="E29" s="9"/>
      <c r="F29" s="9"/>
      <c r="G29" s="9"/>
      <c r="H29" s="9"/>
      <c r="I29" s="9"/>
      <c r="J29" s="9"/>
      <c r="K29" s="23"/>
      <c r="L29" s="37"/>
    </row>
    <row r="30" spans="1:20" ht="20.100000000000001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20" ht="20.100000000000001" customHeight="1" x14ac:dyDescent="0.25">
      <c r="A31" s="16" t="s">
        <v>65</v>
      </c>
      <c r="B31" s="16"/>
      <c r="C31" s="16" t="s">
        <v>57</v>
      </c>
      <c r="D31" s="16" t="s">
        <v>59</v>
      </c>
      <c r="E31" s="16" t="s">
        <v>60</v>
      </c>
      <c r="F31" s="16" t="s">
        <v>58</v>
      </c>
      <c r="G31" s="16" t="s">
        <v>61</v>
      </c>
      <c r="H31" s="16"/>
      <c r="I31" s="16" t="s">
        <v>64</v>
      </c>
      <c r="J31" s="16" t="s">
        <v>63</v>
      </c>
      <c r="K31" s="16"/>
      <c r="L31" s="42"/>
      <c r="M31" s="42"/>
    </row>
    <row r="32" spans="1:20" ht="20.100000000000001" customHeight="1" thickBot="1" x14ac:dyDescent="0.3">
      <c r="A32" s="42" t="s">
        <v>21</v>
      </c>
      <c r="B32" s="42"/>
      <c r="C32" s="42">
        <f>(F8+F10+F11+F12+F13+F14+F15+F17+F18)*F3</f>
        <v>45</v>
      </c>
      <c r="D32" s="42">
        <f>(G8+G10+G11+G12+G13+G14+G15+G17+G18)*G3</f>
        <v>48</v>
      </c>
      <c r="E32" s="42">
        <f>SUM(H8,H10,H11,H12,H13,H14,H15,H17,H18)*H3</f>
        <v>68</v>
      </c>
      <c r="F32" s="42">
        <f>SUM(I8,I10,I11,I12,I13,I14,I15,I17,I18)*I3</f>
        <v>170</v>
      </c>
      <c r="G32" s="42">
        <f>SUM(J8,J10,J11,J12,J13,J14,J15,J17,J18)*J3</f>
        <v>126</v>
      </c>
      <c r="H32" s="42"/>
      <c r="I32" s="42">
        <f>SUM(C32:G32)</f>
        <v>457</v>
      </c>
      <c r="J32" s="42">
        <f>I32*45/60</f>
        <v>342.75</v>
      </c>
      <c r="K32" s="42"/>
      <c r="L32" s="42"/>
      <c r="M32" s="42"/>
    </row>
    <row r="33" spans="1:13" ht="15.9" customHeight="1" x14ac:dyDescent="0.25">
      <c r="A33" s="44" t="s">
        <v>56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5.9" customHeight="1" x14ac:dyDescent="0.25">
      <c r="A34" s="45" t="s">
        <v>34</v>
      </c>
      <c r="B34" s="42"/>
      <c r="C34" s="42"/>
      <c r="D34" s="42"/>
      <c r="F34" s="42"/>
      <c r="G34" s="42"/>
      <c r="H34" s="42"/>
      <c r="I34" s="42"/>
      <c r="J34" s="42"/>
      <c r="K34" s="42"/>
      <c r="L34" s="42"/>
      <c r="M34" s="42"/>
    </row>
    <row r="35" spans="1:13" ht="15.9" customHeight="1" x14ac:dyDescent="0.25">
      <c r="A35" s="45" t="s">
        <v>36</v>
      </c>
    </row>
    <row r="36" spans="1:13" ht="15.9" customHeight="1" x14ac:dyDescent="0.25">
      <c r="A36" s="40" t="s">
        <v>66</v>
      </c>
    </row>
    <row r="37" spans="1:13" ht="15.9" customHeight="1" x14ac:dyDescent="0.25"/>
    <row r="38" spans="1:13" ht="15.9" customHeight="1" x14ac:dyDescent="0.25"/>
    <row r="39" spans="1:13" ht="15.9" customHeight="1" x14ac:dyDescent="0.25"/>
    <row r="40" spans="1:13" ht="15.9" customHeight="1" x14ac:dyDescent="0.25">
      <c r="A40" s="40" t="s">
        <v>62</v>
      </c>
    </row>
    <row r="41" spans="1:13" ht="15.9" customHeight="1" x14ac:dyDescent="0.25"/>
    <row r="42" spans="1:13" ht="15.9" customHeight="1" x14ac:dyDescent="0.25"/>
  </sheetData>
  <sheetProtection algorithmName="SHA-512" hashValue="VLhI5bcaSs5FjW0GRalSRT15XwbRcsxaMqGFRKAo2dcwrrit8iGbl0IIkTaDgkUvhAa62ECmGoTbx0sq1HRCTQ==" saltValue="4bIgCC9j+Fgr10PzDJ/BUg==" spinCount="100000" sheet="1" objects="1" scenarios="1"/>
  <printOptions gridLines="1"/>
  <pageMargins left="0.31496062992125984" right="0" top="0" bottom="0" header="0" footer="0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6" sqref="D6"/>
    </sheetView>
  </sheetViews>
  <sheetFormatPr defaultRowHeight="13.2" x14ac:dyDescent="0.25"/>
  <sheetData>
    <row r="1" spans="1:2" x14ac:dyDescent="0.25">
      <c r="A1" t="s">
        <v>54</v>
      </c>
      <c r="B1">
        <v>1288</v>
      </c>
    </row>
    <row r="2" spans="1:2" x14ac:dyDescent="0.25">
      <c r="A2" t="s">
        <v>56</v>
      </c>
      <c r="B2">
        <v>846</v>
      </c>
    </row>
    <row r="3" spans="1:2" x14ac:dyDescent="0.25">
      <c r="A3" t="s">
        <v>89</v>
      </c>
      <c r="B3">
        <v>914</v>
      </c>
    </row>
    <row r="4" spans="1:2" x14ac:dyDescent="0.25">
      <c r="A4" t="s">
        <v>37</v>
      </c>
      <c r="B4">
        <v>874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MR2A 2019-2020 </vt:lpstr>
      <vt:lpstr>Blad1</vt:lpstr>
    </vt:vector>
  </TitlesOfParts>
  <Company>C.E.C. Beneden Maas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C.E.C. Beneden Maas</dc:creator>
  <cp:lastModifiedBy>Stéphanie m Bailey</cp:lastModifiedBy>
  <cp:lastPrinted>2019-05-27T08:48:32Z</cp:lastPrinted>
  <dcterms:created xsi:type="dcterms:W3CDTF">2000-05-09T08:42:14Z</dcterms:created>
  <dcterms:modified xsi:type="dcterms:W3CDTF">2019-07-02T12:45:39Z</dcterms:modified>
</cp:coreProperties>
</file>