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4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mak\OneDrive - Albeda\Albeda-Bureaublad\documenten shl\"/>
    </mc:Choice>
  </mc:AlternateContent>
  <bookViews>
    <workbookView xWindow="0" yWindow="0" windowWidth="28800" windowHeight="18000" activeTab="1"/>
  </bookViews>
  <sheets>
    <sheet name="uitgangspunt topmodel 020-021" sheetId="18" r:id="rId1"/>
    <sheet name="BOL BOT experiment 020-021" sheetId="19" r:id="rId2"/>
    <sheet name=" BOL-BBL 020-021" sheetId="15" r:id="rId3"/>
    <sheet name="BBL 3.5 jarig.020-021" sheetId="20" r:id="rId4"/>
    <sheet name=" BBL INSTROOM 2,5 jarig 020-021" sheetId="1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" i="20" l="1"/>
  <c r="M28" i="20"/>
  <c r="I28" i="20"/>
  <c r="E28" i="20"/>
  <c r="Q26" i="20"/>
  <c r="M26" i="20"/>
  <c r="I26" i="20"/>
  <c r="E26" i="20"/>
  <c r="P25" i="20"/>
  <c r="L25" i="20"/>
  <c r="H25" i="20"/>
  <c r="D25" i="20"/>
  <c r="M26" i="14"/>
  <c r="I26" i="14"/>
  <c r="E26" i="14"/>
  <c r="E24" i="19" l="1"/>
  <c r="E21" i="19"/>
  <c r="E20" i="19"/>
  <c r="S10" i="19"/>
  <c r="R10" i="19"/>
  <c r="Q10" i="19"/>
  <c r="Q14" i="19" s="1"/>
  <c r="Q15" i="19" s="1"/>
  <c r="O10" i="19"/>
  <c r="N10" i="19"/>
  <c r="M10" i="19"/>
  <c r="M14" i="19" s="1"/>
  <c r="M15" i="19" s="1"/>
  <c r="K10" i="19"/>
  <c r="J10" i="19"/>
  <c r="I10" i="19"/>
  <c r="I14" i="19" s="1"/>
  <c r="I15" i="19" s="1"/>
  <c r="G10" i="19"/>
  <c r="F10" i="19"/>
  <c r="E10" i="19"/>
  <c r="E22" i="19" l="1"/>
  <c r="E14" i="19"/>
  <c r="E25" i="19"/>
  <c r="I24" i="19" s="1"/>
  <c r="E23" i="19"/>
  <c r="E26" i="19" l="1"/>
  <c r="E15" i="19"/>
  <c r="J8" i="15" l="1"/>
  <c r="J30" i="15" s="1"/>
  <c r="E35" i="15"/>
  <c r="O8" i="15"/>
  <c r="O21" i="15"/>
  <c r="J21" i="15"/>
  <c r="G21" i="15"/>
  <c r="Q19" i="15"/>
  <c r="M19" i="15"/>
  <c r="I19" i="15"/>
  <c r="E19" i="15"/>
  <c r="Q15" i="15"/>
  <c r="M15" i="15"/>
  <c r="I15" i="15"/>
  <c r="E15" i="15"/>
  <c r="S8" i="15"/>
  <c r="S21" i="15"/>
  <c r="R8" i="15"/>
  <c r="R30" i="15" s="1"/>
  <c r="R21" i="15"/>
  <c r="Q8" i="15"/>
  <c r="N8" i="15"/>
  <c r="N30" i="15" s="1"/>
  <c r="N21" i="15"/>
  <c r="M8" i="15"/>
  <c r="K8" i="15"/>
  <c r="K21" i="15"/>
  <c r="I8" i="15"/>
  <c r="I29" i="15" s="1"/>
  <c r="K32" i="15" s="1"/>
  <c r="F8" i="15"/>
  <c r="F30" i="15" s="1"/>
  <c r="E40" i="15" s="1"/>
  <c r="E8" i="15"/>
  <c r="E29" i="15" s="1"/>
  <c r="I21" i="15"/>
  <c r="I24" i="15"/>
  <c r="I25" i="15"/>
  <c r="E36" i="15"/>
  <c r="E21" i="15"/>
  <c r="E33" i="14"/>
  <c r="J27" i="14"/>
  <c r="E15" i="14"/>
  <c r="E34" i="14" s="1"/>
  <c r="N27" i="14"/>
  <c r="G8" i="14"/>
  <c r="G21" i="14" s="1"/>
  <c r="F27" i="14"/>
  <c r="F21" i="14"/>
  <c r="E36" i="14" s="1"/>
  <c r="E8" i="14"/>
  <c r="F21" i="15" l="1"/>
  <c r="E38" i="15" s="1"/>
  <c r="E21" i="14"/>
  <c r="E24" i="14" s="1"/>
  <c r="G29" i="14"/>
  <c r="E38" i="14"/>
  <c r="G32" i="15"/>
  <c r="M21" i="15"/>
  <c r="M29" i="15"/>
  <c r="Q21" i="15"/>
  <c r="Q24" i="15" s="1"/>
  <c r="Q25" i="15" s="1"/>
  <c r="Q29" i="15"/>
  <c r="S32" i="15" s="1"/>
  <c r="K29" i="14"/>
  <c r="E24" i="15" l="1"/>
  <c r="E25" i="15" s="1"/>
  <c r="O32" i="15"/>
  <c r="E39" i="15"/>
  <c r="M24" i="15"/>
  <c r="M25" i="15" s="1"/>
  <c r="E37" i="15"/>
  <c r="E41" i="15"/>
  <c r="E42" i="15"/>
  <c r="E37" i="14"/>
  <c r="O29" i="14"/>
  <c r="E39" i="14" s="1"/>
  <c r="E40" i="14"/>
  <c r="E35" i="14"/>
</calcChain>
</file>

<file path=xl/comments1.xml><?xml version="1.0" encoding="utf-8"?>
<comments xmlns="http://schemas.openxmlformats.org/spreadsheetml/2006/main">
  <authors>
    <author>Jeannette van Huizen</author>
    <author>tc={186AECDF-B479-46FF-9B98-4B896061B357}</author>
    <author>tc={C720C59C-1D5A-4336-BCC4-657E10A75E64}</author>
    <author>tc={AF0E0555-D5B7-49FB-9511-A9CCD551A76C}</author>
    <author>tc={864F8B8D-F3E4-47FE-9ECF-125FAE1E11F2}</author>
    <author>tc={EC4E8F62-C02F-407A-B2D6-54C5104367F2}</author>
    <author>tc={65045417-D542-4EA5-A86D-D75AA74C2475}</author>
    <author>tc={AC97A805-36C2-4E33-B474-8A202747F047}</author>
  </authors>
  <commentList>
    <comment ref="G4" authorId="0" shapeId="0">
      <text>
        <r>
          <rPr>
            <b/>
            <sz val="10"/>
            <color rgb="FF000000"/>
            <rFont val="Tahoma"/>
            <family val="2"/>
          </rPr>
          <t>Jeannette van Huizen: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Thuiswerkopdrachten</t>
        </r>
      </text>
    </comment>
    <comment ref="K4" authorId="0" shapeId="0">
      <text>
        <r>
          <rPr>
            <b/>
            <sz val="10"/>
            <color rgb="FF000000"/>
            <rFont val="Tahoma"/>
            <family val="2"/>
          </rPr>
          <t>Jeannette van Huizen: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Thuiswerkopdrachten</t>
        </r>
      </text>
    </comment>
    <comment ref="O4" authorId="0" shapeId="0">
      <text>
        <r>
          <rPr>
            <b/>
            <sz val="10"/>
            <color rgb="FF000000"/>
            <rFont val="Tahoma"/>
            <family val="2"/>
          </rPr>
          <t>Jeannette van Huizen: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Thuiswerkopdrachten</t>
        </r>
      </text>
    </comment>
    <comment ref="S4" authorId="0" shapeId="0">
      <text>
        <r>
          <rPr>
            <b/>
            <sz val="10"/>
            <color rgb="FF000000"/>
            <rFont val="Tahoma"/>
            <family val="2"/>
          </rPr>
          <t>Jeannette van Huizen: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Thuiswerkopdrachten </t>
        </r>
      </text>
    </comment>
    <comment ref="E3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Minimaal 960 uur</t>
        </r>
      </text>
    </comment>
    <comment ref="E36" authorId="2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maximaal 15%: 250
uur
</t>
        </r>
      </text>
    </comment>
    <comment ref="E37" authorId="3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1733 uur
</t>
        </r>
      </text>
    </comment>
    <comment ref="E38" authorId="4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1754 uur
Let op: praktijk wet BIG vraagt 2300 uur
</t>
        </r>
      </text>
    </comment>
    <comment ref="E39" authorId="5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1535 uur
</t>
        </r>
      </text>
    </comment>
    <comment ref="E40" authorId="6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2300 uur
</t>
        </r>
      </text>
    </comment>
    <comment ref="E42" authorId="7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3880 uur
</t>
        </r>
      </text>
    </comment>
  </commentList>
</comments>
</file>

<file path=xl/comments2.xml><?xml version="1.0" encoding="utf-8"?>
<comments xmlns="http://schemas.openxmlformats.org/spreadsheetml/2006/main">
  <authors>
    <author>tc={887CC943-F999-4FEF-9C78-B731E7189F4A}</author>
    <author>tc={63D61D4B-6977-4A86-8DCF-B4E96CAFAFA8}</author>
    <author>tc={44D62FCD-C6BF-4732-ABC2-62A2FFB35D42}</author>
    <author>tc={02FBF665-BD37-47DE-B431-80E1F78AF085}</author>
    <author>tc={CD1339D9-9A2B-4EBD-9576-6D19395D3C94}</author>
    <author>tc={6E0FEE27-0506-4BEB-8AB3-C0F00B294D0C}</author>
    <author>tc={F11F924A-639B-4DFA-9D20-5DF25011BCD3}</author>
    <author>tc={D763157B-0882-4E0D-90F7-2906A518FA29}</author>
  </authors>
  <commentList>
    <comment ref="G4" authorId="0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OU=onbegeleide uren
</t>
        </r>
      </text>
    </comment>
    <comment ref="E33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Minimaal 960 uur</t>
        </r>
      </text>
    </comment>
    <comment ref="E34" authorId="2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maximaal 15%: 120
uur
</t>
        </r>
      </text>
    </comment>
    <comment ref="E35" authorId="3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840 uur
</t>
        </r>
      </text>
    </comment>
    <comment ref="E36" authorId="4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2560 uur
Let op: praktijk wet BIG vraagt 2300 uur
</t>
        </r>
      </text>
    </comment>
    <comment ref="E37" authorId="5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1535 uur
</t>
        </r>
      </text>
    </comment>
    <comment ref="E38" authorId="6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2300 uur
</t>
        </r>
      </text>
    </comment>
    <comment ref="E40" authorId="7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Minimaal 3570 uur
</t>
        </r>
      </text>
    </comment>
  </commentList>
</comments>
</file>

<file path=xl/sharedStrings.xml><?xml version="1.0" encoding="utf-8"?>
<sst xmlns="http://schemas.openxmlformats.org/spreadsheetml/2006/main" count="383" uniqueCount="191">
  <si>
    <t>wij voldoen aan de urennormen uit de WEB; wij maken gebruik van de goedgekeurde afwijking BOT tijd  CvB april 2018</t>
  </si>
  <si>
    <t>wij programmeren de keuzedeelverplichting in onze programma's</t>
  </si>
  <si>
    <t>wij voldoen aan de urennorm wet BIG, daar waar relevant;</t>
  </si>
  <si>
    <t>de generieke vakken beslaan niet meer dan 15% van de opleidingstijd</t>
  </si>
  <si>
    <r>
      <t xml:space="preserve">wij </t>
    </r>
    <r>
      <rPr>
        <b/>
        <sz val="11"/>
        <color theme="4" tint="-0.249977111117893"/>
        <rFont val="Calibri"/>
        <family val="2"/>
        <scheme val="minor"/>
      </rPr>
      <t>programmeren</t>
    </r>
    <r>
      <rPr>
        <sz val="11"/>
        <color theme="1"/>
        <rFont val="Calibri"/>
        <family val="2"/>
        <scheme val="minor"/>
      </rPr>
      <t xml:space="preserve"> 5% extra opleidingstijd, om roostertechnische beperkingen en korststondig uitval op te vangen.</t>
    </r>
  </si>
  <si>
    <t>BOL</t>
  </si>
  <si>
    <t>Urennormen WEB: per studiejaar 1600 uur onderwijs, waarvan tenminste 1000 uur opleidingstijd (BOT +BPV)</t>
  </si>
  <si>
    <t>Het eerste studiejaar moet tenminste 700 uur BOT bevatten.</t>
  </si>
  <si>
    <t>aantal uren opleidingstijd</t>
  </si>
  <si>
    <t>BOT</t>
  </si>
  <si>
    <t>BPV</t>
  </si>
  <si>
    <t>Keuze BOT of BPV</t>
  </si>
  <si>
    <t>(BOT + BPV</t>
  </si>
  <si>
    <t>plus 5%</t>
  </si>
  <si>
    <t>2 jarige opleiding</t>
  </si>
  <si>
    <t>3 jarige opleiding</t>
  </si>
  <si>
    <t>4 jarige opleiding</t>
  </si>
  <si>
    <t>BBL</t>
  </si>
  <si>
    <t>Urennorm WEB: per studiejaar tenminste 850 uur opleidingstijd (BOT + BPV)</t>
  </si>
  <si>
    <t>per leerjaar</t>
  </si>
  <si>
    <t>BOL/ BBL</t>
  </si>
  <si>
    <t>Urennorm WEB: per studiejaar BOL 1600 uur (BO+BPV+OU), per studiejaar  BBL tenminste 850 uur opleidingstijd (BOT + BPV)</t>
  </si>
  <si>
    <t>Het eerste studiejaar moet tenminste 700 uur BOT bevatten</t>
  </si>
  <si>
    <t>niveau 3 (BOL/BBL/BBL)</t>
  </si>
  <si>
    <t>niveau 4 (BOL/BOL/BBL/BBL)</t>
  </si>
  <si>
    <t>wet BIG</t>
  </si>
  <si>
    <t>Theoretisch onderwijs:</t>
  </si>
  <si>
    <t>1535 uur</t>
  </si>
  <si>
    <t>Vrijstelling VIG theoretisch onderwijs : 695 uur</t>
  </si>
  <si>
    <t>Praktisch onderwijs:</t>
  </si>
  <si>
    <t>2300 uur</t>
  </si>
  <si>
    <t>Vrijstelling VIG praktisch onderwijs :1100 uur  </t>
  </si>
  <si>
    <t>Totaal onderwijs</t>
  </si>
  <si>
    <t xml:space="preserve">4600 uur </t>
  </si>
  <si>
    <t>Keuzedeelverplichting</t>
  </si>
  <si>
    <t>Urennormverplichting is in studielasturen: BOT + BPV + ongebegeleide uren</t>
  </si>
  <si>
    <t>aantal studielasturen</t>
  </si>
  <si>
    <t>Specialistenopleiding</t>
  </si>
  <si>
    <t>"Uitgangspunten: * "</t>
  </si>
  <si>
    <t>* Voorstel betere invulling van BOT-uren in crebo 25480 vnaf schooljaar 2018-2019 ( notitie april 2018)</t>
  </si>
  <si>
    <t>*Generieke vakken: maximaal 15 % Y13</t>
  </si>
  <si>
    <t>*SLB/LOB : telt mee BIG uren</t>
  </si>
  <si>
    <t>*Alle BPV keuzedelen uren tellen mee voor BIG BPV uren ( voldoende ruimte)</t>
  </si>
  <si>
    <t>* Uitvalpercentage BIG en WEB 5%</t>
  </si>
  <si>
    <t>* BOT BIG: min.1535 + 5% uitval (77 uur)= 1612 uur</t>
  </si>
  <si>
    <t>* BPV BIG: min.2300+5 % uitval (115 uur)= 2415 uur</t>
  </si>
  <si>
    <t>Leerjaar 1</t>
  </si>
  <si>
    <t>Leerjaar 2</t>
  </si>
  <si>
    <t>Leerjaar 3</t>
  </si>
  <si>
    <t>Leerjaar 4</t>
  </si>
  <si>
    <t>Vakinhoudelijk</t>
  </si>
  <si>
    <t>OU</t>
  </si>
  <si>
    <t>Profiel + basis</t>
  </si>
  <si>
    <t>Keuzedelen</t>
  </si>
  <si>
    <t>subtotaal</t>
  </si>
  <si>
    <t>Generieke vakken</t>
  </si>
  <si>
    <t>Nederlands</t>
  </si>
  <si>
    <t>Engels</t>
  </si>
  <si>
    <t>Rekenen</t>
  </si>
  <si>
    <t>Burgerschap</t>
  </si>
  <si>
    <t>subtotaal generiek</t>
  </si>
  <si>
    <t>Begeleiding</t>
  </si>
  <si>
    <t>LOB/SLB</t>
  </si>
  <si>
    <t>subttotaal begeleiding</t>
  </si>
  <si>
    <t>totaal per leerjaar</t>
  </si>
  <si>
    <t>Uren</t>
  </si>
  <si>
    <t>Opleidingstijd per leerjaar</t>
  </si>
  <si>
    <t xml:space="preserve">Onbegeleide uren per leerjaar </t>
  </si>
  <si>
    <t>Studielast per leerjaar</t>
  </si>
  <si>
    <t xml:space="preserve">Wet Big totaal </t>
  </si>
  <si>
    <t>Overzicht urennormen</t>
  </si>
  <si>
    <t xml:space="preserve">Deelname aan experiment BOT uren </t>
  </si>
  <si>
    <t>Notitie BOT.April 2018</t>
  </si>
  <si>
    <t>Generiek</t>
  </si>
  <si>
    <t>BOT (WEB)</t>
  </si>
  <si>
    <t>BPV (WEB)</t>
  </si>
  <si>
    <t xml:space="preserve">Wet BIG </t>
  </si>
  <si>
    <t>Wet BIG: theorie</t>
  </si>
  <si>
    <t>1535 uur + 5%= 1612 uur</t>
  </si>
  <si>
    <t>Wet BIG: praktijk</t>
  </si>
  <si>
    <t xml:space="preserve">2300 uur + 5%= 2415 uur </t>
  </si>
  <si>
    <t>Wet BIG totaal</t>
  </si>
  <si>
    <t xml:space="preserve">4600 uur plus 5%=4830 uur </t>
  </si>
  <si>
    <t>opleidingstijd</t>
  </si>
  <si>
    <t>Praktijkleren*</t>
  </si>
  <si>
    <t>subtotaal vakinhoudelijk</t>
  </si>
  <si>
    <t>1ejaar</t>
  </si>
  <si>
    <t>2ejaar</t>
  </si>
  <si>
    <t>3ejaar</t>
  </si>
  <si>
    <t>2e jaar</t>
  </si>
  <si>
    <t>Wet BIG theorie</t>
  </si>
  <si>
    <t>Wet BIG praktijk</t>
  </si>
  <si>
    <t>KEUZEDELEN ZIJN 10% BEGELEIDE UREN</t>
  </si>
  <si>
    <t>45% BPV en 45% OU</t>
  </si>
  <si>
    <t>BEROEPSGERICHTE KEUZEDELEN TELLEN MEE VOOR BIG UREN</t>
  </si>
  <si>
    <t>Wet BIG Praktijk</t>
  </si>
  <si>
    <t xml:space="preserve">Wet BIG Totaal </t>
  </si>
  <si>
    <t>Theoretisch onderwijs minimaal 1535 uur BIG + 5  % uitval (77 uur)= 1612 uur</t>
  </si>
  <si>
    <t>Praktijkuren BPV wet BIG : 2300 uur + 5% uitval (115 uur) = 2415 uur</t>
  </si>
  <si>
    <t>Vrijstelling VIG theoretisch onderwijs : 695 uur--&gt; 1612-695= 917 uur</t>
  </si>
  <si>
    <t xml:space="preserve">Vrijstelling VIG praktisch onderwijs :1100 uur  --&gt; 2415-1100=1315 uur </t>
  </si>
  <si>
    <t>Leerjaar 1 (BOL)</t>
  </si>
  <si>
    <t>Leerjaar 2 (BOL)</t>
  </si>
  <si>
    <t>Leerjaar 3 (BBL)</t>
  </si>
  <si>
    <t>Leerjaar 4 (BBL)</t>
  </si>
  <si>
    <t>Praktijkleren</t>
  </si>
  <si>
    <t xml:space="preserve">Wet BIG totaal </t>
  </si>
  <si>
    <t xml:space="preserve">Theoretisch onderwijs (wet BIG) kan bijvoorbeeld een les in een groep zijn, </t>
  </si>
  <si>
    <t xml:space="preserve">het maken van een (thuis)verwerkingsopdracht, e-learning, </t>
  </si>
  <si>
    <t>het digitaal volgen van les, individuele begeleiding of gastlessen.</t>
  </si>
  <si>
    <t>Topmodel MBO-Verpleegkundige BOL Regulier</t>
  </si>
  <si>
    <t>Opbouw programma</t>
  </si>
  <si>
    <t>Beroepsgericht: theorie + workshops beroepsgericht*</t>
  </si>
  <si>
    <t>NER+burgerschap</t>
  </si>
  <si>
    <t>Zelfstandig werken</t>
  </si>
  <si>
    <t>Uitgangspunten:</t>
  </si>
  <si>
    <t xml:space="preserve">1e jaar:  </t>
  </si>
  <si>
    <t xml:space="preserve"> In deze uren ook NER, workshops, lob en burgerschap. </t>
  </si>
  <si>
    <t>1e 20 weken, 5 dagen school, 4 klokuren p/d  = 400 uur</t>
  </si>
  <si>
    <t>BOT-experiment</t>
  </si>
  <si>
    <t>2e 20 weken, 3 dagen school, 4 klokuren p/d: = 240 uur</t>
  </si>
  <si>
    <t>Totaal: 640uur</t>
  </si>
  <si>
    <t>Wet BIG: theorie**</t>
  </si>
  <si>
    <t>Totaal wet Big:</t>
  </si>
  <si>
    <t>20 weken 2 dagen stage, 8 klokuren p/d = 320</t>
  </si>
  <si>
    <t>1e 20 weken, 5 dagen school, 3 klokuren p/d  = 300 uur</t>
  </si>
  <si>
    <t>2e 20 weken, 3 dagen school, 3 klokuren p/d: = 180 uur</t>
  </si>
  <si>
    <t>Totaal 480 uur</t>
  </si>
  <si>
    <t>*Beroepsgericht: = 4 uur p/d - aantal uren keuzedelen theorie - aantal uren vorig topmodel NER +burgerschap</t>
  </si>
  <si>
    <t>** Wet BIG is beroepsgericht BOT + zelfstandig werken - keuzedelen OU</t>
  </si>
  <si>
    <t>40 weken 3 dagen school, 4 klokuren theorie p/d = 480 uur theorie</t>
  </si>
  <si>
    <t>40 weken 2 dagen stage, 8 klokuren p/d = 640 uur</t>
  </si>
  <si>
    <t>40 weken 3 dagen school, 3 klokuren zelfstandig werken p/d = 360 uur theorie</t>
  </si>
  <si>
    <t>3e + 4e jaar</t>
  </si>
  <si>
    <t>40 weken 2 dagen school, 4 klokuren theorie p/d = 320 uur theorie</t>
  </si>
  <si>
    <t>40 weken 20 uur stage = 800 uur stage</t>
  </si>
  <si>
    <t>40 weken 2 dagen school, 3 klokuren zelfstandig werken p/d = 240 uur theorie</t>
  </si>
  <si>
    <t>Uitganspunten TOP-mode 2020-2021</t>
  </si>
  <si>
    <t>Topmodel MBO-Verpleegkundige BBL instroom 020-021 2.5 jarig</t>
  </si>
  <si>
    <t>Topmodel MBO-Verpleegkundige BOL/BBL 020-021</t>
  </si>
  <si>
    <t>LEERJAAR 1</t>
  </si>
  <si>
    <t xml:space="preserve">LEERJAAR 2 </t>
  </si>
  <si>
    <t>LEERJAAR 3</t>
  </si>
  <si>
    <t>LEERJAAR 3,5</t>
  </si>
  <si>
    <t>ZW</t>
  </si>
  <si>
    <t>Conclusie en uitgangspunten voor BBL en BBL instroom</t>
  </si>
  <si>
    <t>* Voor de BBL is BIG maatgevend</t>
  </si>
  <si>
    <t>* Praktijkleren =2 uur per week; tijdens de eerste 20 weken 18 dagen van 8 uur</t>
  </si>
  <si>
    <t>* Een les- en BPV dag telt voor 8 klokuren</t>
  </si>
  <si>
    <t>* BPV jaar bestaat uit 45 weken waardoor gemidd. werkweek kan worden bijgesteld</t>
  </si>
  <si>
    <t>*1e 20 weken lesweken van 5 dagen ( minus 18 praktijkleren dagen) ; daarna 1 dag per week les **</t>
  </si>
  <si>
    <t xml:space="preserve">* BPV onderwijs min.3065 verdelen 137 BPV weken = minimaal 24 uur per week </t>
  </si>
  <si>
    <t>Wet Big totaal</t>
  </si>
  <si>
    <t>* alleen beroepsgerichte keuzedelen</t>
  </si>
  <si>
    <t>* keuzedelen tellen mee voor BIG uren</t>
  </si>
  <si>
    <t>** jaar 1= 102 lesdagen; jaar 2 en 3 =40 lesdagen Jaar 3,5= 20 lesdagen totaal 202 lesdagen</t>
  </si>
  <si>
    <t>* Praktijkleren= uren in de BPV die onder BOT geteld worden.</t>
  </si>
  <si>
    <t xml:space="preserve">BPV </t>
  </si>
  <si>
    <t>totaal 137 BPV weken</t>
  </si>
  <si>
    <t>25 BPV weken * = 600 uur</t>
  </si>
  <si>
    <t>45 BPV weken*= 1080 uur</t>
  </si>
  <si>
    <t>45 BPV weken*=1080 uur</t>
  </si>
  <si>
    <t>Theoretisch onderwijs minimaal 1535 uur BIG + 5 % uitval (77 uur)= 1612 uur</t>
  </si>
  <si>
    <t>3.5 jaar</t>
  </si>
  <si>
    <t>22 BPV weken * = 528 uur</t>
  </si>
  <si>
    <t>Totaal uren Wet BIG= 4600</t>
  </si>
  <si>
    <t>Topmodel MBO-Verpleegkundige BBL regulier 020-021 3,5 jarig.</t>
  </si>
  <si>
    <t>Leerjaar 2 .2</t>
  </si>
  <si>
    <t>Jaar 2.2</t>
  </si>
  <si>
    <t>instroom halverwege jaar 2</t>
  </si>
  <si>
    <t xml:space="preserve">2 weken </t>
  </si>
  <si>
    <t>4 dagen x 8 klokuren</t>
  </si>
  <si>
    <t>18 weken</t>
  </si>
  <si>
    <t>1 dag x 8 klokuren</t>
  </si>
  <si>
    <t xml:space="preserve">Jaar 3 en Jaar 4 </t>
  </si>
  <si>
    <t>topmodel BBL regulier</t>
  </si>
  <si>
    <t>18 x 24 uur</t>
  </si>
  <si>
    <t>2 x 0 uur</t>
  </si>
  <si>
    <t>45 x 24 uur</t>
  </si>
  <si>
    <t>jaar 2</t>
  </si>
  <si>
    <t>10 % BOT</t>
  </si>
  <si>
    <t>jaar 3</t>
  </si>
  <si>
    <t>480 uur</t>
  </si>
  <si>
    <t>jaar 4</t>
  </si>
  <si>
    <t>beroepsgericht</t>
  </si>
  <si>
    <t>subtotaal begeleiding</t>
  </si>
  <si>
    <t>240 uur</t>
  </si>
  <si>
    <t>LEERJAAR 4</t>
  </si>
  <si>
    <t>40 % BPV</t>
  </si>
  <si>
    <t>40% ZW</t>
  </si>
  <si>
    <t>jaar 1 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</si>
</sst>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8CBAD"/>
        <bgColor rgb="FF000000"/>
      </patternFill>
    </fill>
  </fills>
  <borders count="136">
    <border>
      <left/>
      <right/>
      <top/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 style="thin">
        <color theme="5" tint="-0.24994659260841701"/>
      </right>
      <top style="double">
        <color theme="5" tint="-0.24994659260841701"/>
      </top>
      <bottom/>
      <diagonal/>
    </border>
    <border>
      <left style="thin">
        <color theme="5" tint="-0.24994659260841701"/>
      </left>
      <right style="double">
        <color theme="5" tint="-0.24994659260841701"/>
      </right>
      <top style="double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double">
        <color theme="5" tint="-0.24994659260841701"/>
      </right>
      <top/>
      <bottom/>
      <diagonal/>
    </border>
    <border>
      <left/>
      <right style="thin">
        <color theme="5" tint="-0.24994659260841701"/>
      </right>
      <top/>
      <bottom style="double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/>
      <bottom style="double">
        <color theme="5" tint="-0.24994659260841701"/>
      </bottom>
      <diagonal/>
    </border>
    <border>
      <left/>
      <right style="thin">
        <color auto="1"/>
      </right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double">
        <color theme="5" tint="-0.24994659260841701"/>
      </top>
      <bottom/>
      <diagonal/>
    </border>
    <border>
      <left/>
      <right/>
      <top/>
      <bottom style="double">
        <color theme="5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theme="5" tint="-0.24994659260841701"/>
      </top>
      <bottom/>
      <diagonal/>
    </border>
    <border>
      <left style="medium">
        <color indexed="64"/>
      </left>
      <right/>
      <top/>
      <bottom style="double">
        <color theme="5" tint="-0.24994659260841701"/>
      </bottom>
      <diagonal/>
    </border>
    <border>
      <left style="medium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thin">
        <color theme="4" tint="-0.24994659260841701"/>
      </top>
      <bottom/>
      <diagonal/>
    </border>
    <border>
      <left style="medium">
        <color indexed="64"/>
      </left>
      <right/>
      <top/>
      <bottom style="double">
        <color theme="4" tint="-0.2499465926084170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/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 style="thin">
        <color rgb="FF305496"/>
      </right>
      <top/>
      <bottom/>
      <diagonal/>
    </border>
    <border>
      <left/>
      <right/>
      <top style="thin">
        <color rgb="FF305496"/>
      </top>
      <bottom/>
      <diagonal/>
    </border>
    <border>
      <left style="thin">
        <color rgb="FF305496"/>
      </left>
      <right/>
      <top/>
      <bottom/>
      <diagonal/>
    </border>
    <border>
      <left style="thin">
        <color rgb="FF305496"/>
      </left>
      <right style="thin">
        <color rgb="FF305496"/>
      </right>
      <top/>
      <bottom/>
      <diagonal/>
    </border>
    <border>
      <left style="thick">
        <color rgb="FF305496"/>
      </left>
      <right style="thick">
        <color rgb="FF305496"/>
      </right>
      <top style="thick">
        <color rgb="FF305496"/>
      </top>
      <bottom/>
      <diagonal/>
    </border>
    <border>
      <left style="thick">
        <color rgb="FF305496"/>
      </left>
      <right style="thick">
        <color rgb="FF305496"/>
      </right>
      <top style="thick">
        <color rgb="FF305496"/>
      </top>
      <bottom style="thick">
        <color rgb="FF305496"/>
      </bottom>
      <diagonal/>
    </border>
    <border>
      <left/>
      <right style="double">
        <color rgb="FF305496"/>
      </right>
      <top/>
      <bottom/>
      <diagonal/>
    </border>
    <border>
      <left style="thick">
        <color rgb="FF305496"/>
      </left>
      <right style="medium">
        <color indexed="64"/>
      </right>
      <top style="thick">
        <color rgb="FF305496"/>
      </top>
      <bottom style="thick">
        <color rgb="FF305496"/>
      </bottom>
      <diagonal/>
    </border>
    <border>
      <left style="thick">
        <color rgb="FF305496"/>
      </left>
      <right/>
      <top style="thick">
        <color rgb="FF305496"/>
      </top>
      <bottom style="thin">
        <color rgb="FF305496"/>
      </bottom>
      <diagonal/>
    </border>
    <border>
      <left/>
      <right style="thin">
        <color rgb="FF305496"/>
      </right>
      <top style="thick">
        <color rgb="FF305496"/>
      </top>
      <bottom style="thin">
        <color rgb="FF305496"/>
      </bottom>
      <diagonal/>
    </border>
    <border>
      <left/>
      <right style="medium">
        <color indexed="64"/>
      </right>
      <top style="thick">
        <color rgb="FF305496"/>
      </top>
      <bottom style="thin">
        <color rgb="FF305496"/>
      </bottom>
      <diagonal/>
    </border>
    <border>
      <left style="medium">
        <color indexed="64"/>
      </left>
      <right/>
      <top style="thin">
        <color rgb="FF305496"/>
      </top>
      <bottom style="thin">
        <color rgb="FF305496"/>
      </bottom>
      <diagonal/>
    </border>
    <border>
      <left/>
      <right/>
      <top style="thin">
        <color rgb="FF305496"/>
      </top>
      <bottom style="thin">
        <color rgb="FF305496"/>
      </bottom>
      <diagonal/>
    </border>
    <border>
      <left style="thin">
        <color rgb="FF305496"/>
      </left>
      <right style="thin">
        <color rgb="FF305496"/>
      </right>
      <top/>
      <bottom style="thin">
        <color rgb="FF305496"/>
      </bottom>
      <diagonal/>
    </border>
    <border>
      <left style="thin">
        <color rgb="FF305496"/>
      </left>
      <right/>
      <top/>
      <bottom style="thin">
        <color rgb="FF305496"/>
      </bottom>
      <diagonal/>
    </border>
    <border>
      <left/>
      <right style="thin">
        <color rgb="FF305496"/>
      </right>
      <top/>
      <bottom style="thin">
        <color rgb="FF305496"/>
      </bottom>
      <diagonal/>
    </border>
    <border>
      <left/>
      <right style="double">
        <color rgb="FF305496"/>
      </right>
      <top/>
      <bottom style="thin">
        <color rgb="FF305496"/>
      </bottom>
      <diagonal/>
    </border>
    <border>
      <left/>
      <right style="medium">
        <color indexed="64"/>
      </right>
      <top/>
      <bottom style="thin">
        <color rgb="FF305496"/>
      </bottom>
      <diagonal/>
    </border>
    <border>
      <left/>
      <right style="double">
        <color rgb="FF305496"/>
      </right>
      <top style="thin">
        <color rgb="FF305496"/>
      </top>
      <bottom/>
      <diagonal/>
    </border>
    <border>
      <left/>
      <right style="medium">
        <color indexed="64"/>
      </right>
      <top style="thin">
        <color rgb="FF305496"/>
      </top>
      <bottom/>
      <diagonal/>
    </border>
    <border>
      <left style="medium">
        <color indexed="64"/>
      </left>
      <right/>
      <top style="thin">
        <color rgb="FF305496"/>
      </top>
      <bottom/>
      <diagonal/>
    </border>
    <border>
      <left/>
      <right style="thin">
        <color rgb="FF305496"/>
      </right>
      <top style="thin">
        <color rgb="FF305496"/>
      </top>
      <bottom/>
      <diagonal/>
    </border>
    <border>
      <left style="thin">
        <color rgb="FF305496"/>
      </left>
      <right style="thin">
        <color rgb="FF305496"/>
      </right>
      <top style="thin">
        <color rgb="FF305496"/>
      </top>
      <bottom/>
      <diagonal/>
    </border>
    <border>
      <left style="thin">
        <color rgb="FF305496"/>
      </left>
      <right/>
      <top style="thin">
        <color rgb="FF305496"/>
      </top>
      <bottom/>
      <diagonal/>
    </border>
    <border>
      <left style="thin">
        <color rgb="FF305496"/>
      </left>
      <right style="thin">
        <color rgb="FF305496"/>
      </right>
      <top style="thick">
        <color rgb="FF305496"/>
      </top>
      <bottom style="thin">
        <color rgb="FF305496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ck">
        <color rgb="FF305496"/>
      </bottom>
      <diagonal/>
    </border>
    <border>
      <left style="thin">
        <color rgb="FF305496"/>
      </left>
      <right/>
      <top style="thin">
        <color rgb="FF305496"/>
      </top>
      <bottom style="thick">
        <color rgb="FF305496"/>
      </bottom>
      <diagonal/>
    </border>
    <border>
      <left/>
      <right/>
      <top/>
      <bottom style="thin">
        <color rgb="FF305496"/>
      </bottom>
      <diagonal/>
    </border>
    <border>
      <left/>
      <right style="thin">
        <color rgb="FF305496"/>
      </right>
      <top style="thin">
        <color rgb="FF305496"/>
      </top>
      <bottom style="thin">
        <color rgb="FF305496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/>
      <right style="double">
        <color rgb="FF305496"/>
      </right>
      <top style="thin">
        <color rgb="FF305496"/>
      </top>
      <bottom style="thin">
        <color rgb="FF305496"/>
      </bottom>
      <diagonal/>
    </border>
    <border>
      <left/>
      <right style="medium">
        <color indexed="64"/>
      </right>
      <top style="thin">
        <color rgb="FF305496"/>
      </top>
      <bottom style="thin">
        <color rgb="FF305496"/>
      </bottom>
      <diagonal/>
    </border>
    <border>
      <left style="medium">
        <color indexed="64"/>
      </left>
      <right/>
      <top/>
      <bottom style="double">
        <color rgb="FF305496"/>
      </bottom>
      <diagonal/>
    </border>
    <border>
      <left/>
      <right style="thin">
        <color rgb="FF305496"/>
      </right>
      <top/>
      <bottom style="double">
        <color rgb="FF305496"/>
      </bottom>
      <diagonal/>
    </border>
    <border>
      <left/>
      <right/>
      <top/>
      <bottom style="double">
        <color rgb="FF305496"/>
      </bottom>
      <diagonal/>
    </border>
    <border>
      <left style="thin">
        <color rgb="FF305496"/>
      </left>
      <right/>
      <top/>
      <bottom style="double">
        <color rgb="FF305496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78">
    <xf numFmtId="0" fontId="0" fillId="0" borderId="0" xfId="0"/>
    <xf numFmtId="0" fontId="1" fillId="2" borderId="5" xfId="0" applyFont="1" applyFill="1" applyBorder="1"/>
    <xf numFmtId="0" fontId="0" fillId="0" borderId="0" xfId="0" applyBorder="1"/>
    <xf numFmtId="0" fontId="2" fillId="3" borderId="5" xfId="0" applyFont="1" applyFill="1" applyBorder="1"/>
    <xf numFmtId="0" fontId="2" fillId="3" borderId="9" xfId="0" applyFont="1" applyFill="1" applyBorder="1"/>
    <xf numFmtId="0" fontId="2" fillId="0" borderId="0" xfId="0" applyFont="1" applyFill="1" applyBorder="1"/>
    <xf numFmtId="0" fontId="2" fillId="3" borderId="8" xfId="0" applyFont="1" applyFill="1" applyBorder="1"/>
    <xf numFmtId="0" fontId="5" fillId="3" borderId="5" xfId="0" applyFont="1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5" xfId="0" applyFill="1" applyBorder="1"/>
    <xf numFmtId="0" fontId="0" fillId="5" borderId="11" xfId="0" applyFill="1" applyBorder="1"/>
    <xf numFmtId="0" fontId="0" fillId="3" borderId="8" xfId="0" applyFill="1" applyBorder="1"/>
    <xf numFmtId="0" fontId="0" fillId="0" borderId="11" xfId="0" applyBorder="1"/>
    <xf numFmtId="0" fontId="0" fillId="3" borderId="12" xfId="0" applyFill="1" applyBorder="1"/>
    <xf numFmtId="0" fontId="0" fillId="3" borderId="5" xfId="0" applyFill="1" applyBorder="1"/>
    <xf numFmtId="0" fontId="0" fillId="3" borderId="13" xfId="0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0" borderId="6" xfId="0" applyFont="1" applyFill="1" applyBorder="1"/>
    <xf numFmtId="0" fontId="0" fillId="0" borderId="6" xfId="0" applyBorder="1"/>
    <xf numFmtId="0" fontId="2" fillId="3" borderId="19" xfId="0" applyFont="1" applyFill="1" applyBorder="1"/>
    <xf numFmtId="0" fontId="2" fillId="3" borderId="21" xfId="0" applyFont="1" applyFill="1" applyBorder="1"/>
    <xf numFmtId="0" fontId="2" fillId="3" borderId="6" xfId="0" applyFont="1" applyFill="1" applyBorder="1"/>
    <xf numFmtId="0" fontId="0" fillId="3" borderId="19" xfId="0" applyFill="1" applyBorder="1"/>
    <xf numFmtId="0" fontId="0" fillId="3" borderId="0" xfId="0" applyFill="1" applyBorder="1"/>
    <xf numFmtId="0" fontId="2" fillId="3" borderId="22" xfId="0" applyFont="1" applyFill="1" applyBorder="1"/>
    <xf numFmtId="0" fontId="0" fillId="3" borderId="23" xfId="0" applyFill="1" applyBorder="1"/>
    <xf numFmtId="0" fontId="0" fillId="3" borderId="16" xfId="0" applyFill="1" applyBorder="1"/>
    <xf numFmtId="0" fontId="0" fillId="4" borderId="6" xfId="0" applyFill="1" applyBorder="1"/>
    <xf numFmtId="0" fontId="0" fillId="3" borderId="21" xfId="0" applyFill="1" applyBorder="1"/>
    <xf numFmtId="0" fontId="2" fillId="3" borderId="23" xfId="0" applyFont="1" applyFill="1" applyBorder="1"/>
    <xf numFmtId="0" fontId="2" fillId="3" borderId="26" xfId="0" applyFont="1" applyFill="1" applyBorder="1"/>
    <xf numFmtId="0" fontId="0" fillId="0" borderId="4" xfId="0" applyBorder="1"/>
    <xf numFmtId="0" fontId="0" fillId="0" borderId="26" xfId="0" applyBorder="1"/>
    <xf numFmtId="0" fontId="2" fillId="3" borderId="14" xfId="0" applyFont="1" applyFill="1" applyBorder="1"/>
    <xf numFmtId="0" fontId="2" fillId="3" borderId="27" xfId="0" applyFont="1" applyFill="1" applyBorder="1"/>
    <xf numFmtId="0" fontId="0" fillId="0" borderId="0" xfId="0" applyFill="1" applyBorder="1"/>
    <xf numFmtId="0" fontId="0" fillId="0" borderId="8" xfId="0" applyBorder="1"/>
    <xf numFmtId="0" fontId="0" fillId="0" borderId="0" xfId="0" applyFill="1"/>
    <xf numFmtId="0" fontId="3" fillId="2" borderId="5" xfId="0" applyFont="1" applyFill="1" applyBorder="1"/>
    <xf numFmtId="0" fontId="3" fillId="2" borderId="9" xfId="0" applyFont="1" applyFill="1" applyBorder="1"/>
    <xf numFmtId="0" fontId="1" fillId="2" borderId="9" xfId="0" applyFont="1" applyFill="1" applyBorder="1"/>
    <xf numFmtId="0" fontId="3" fillId="4" borderId="0" xfId="0" applyFont="1" applyFill="1" applyBorder="1"/>
    <xf numFmtId="0" fontId="2" fillId="3" borderId="29" xfId="0" applyFont="1" applyFill="1" applyBorder="1"/>
    <xf numFmtId="0" fontId="0" fillId="0" borderId="30" xfId="0" applyBorder="1"/>
    <xf numFmtId="0" fontId="3" fillId="6" borderId="33" xfId="0" applyFont="1" applyFill="1" applyBorder="1"/>
    <xf numFmtId="0" fontId="1" fillId="6" borderId="34" xfId="0" applyFont="1" applyFill="1" applyBorder="1" applyAlignment="1">
      <alignment horizontal="center"/>
    </xf>
    <xf numFmtId="0" fontId="2" fillId="8" borderId="35" xfId="0" applyFont="1" applyFill="1" applyBorder="1"/>
    <xf numFmtId="0" fontId="2" fillId="8" borderId="36" xfId="0" applyFont="1" applyFill="1" applyBorder="1"/>
    <xf numFmtId="0" fontId="2" fillId="8" borderId="37" xfId="0" applyFont="1" applyFill="1" applyBorder="1"/>
    <xf numFmtId="0" fontId="2" fillId="8" borderId="38" xfId="0" applyFont="1" applyFill="1" applyBorder="1"/>
    <xf numFmtId="0" fontId="0" fillId="7" borderId="0" xfId="0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0" fillId="3" borderId="40" xfId="0" applyFill="1" applyBorder="1"/>
    <xf numFmtId="0" fontId="0" fillId="3" borderId="41" xfId="0" applyFill="1" applyBorder="1"/>
    <xf numFmtId="0" fontId="0" fillId="0" borderId="9" xfId="0" applyBorder="1"/>
    <xf numFmtId="0" fontId="2" fillId="3" borderId="24" xfId="0" applyFont="1" applyFill="1" applyBorder="1"/>
    <xf numFmtId="0" fontId="0" fillId="3" borderId="25" xfId="0" applyFill="1" applyBorder="1"/>
    <xf numFmtId="0" fontId="0" fillId="3" borderId="6" xfId="0" applyFill="1" applyBorder="1"/>
    <xf numFmtId="0" fontId="0" fillId="0" borderId="7" xfId="0" applyBorder="1"/>
    <xf numFmtId="0" fontId="2" fillId="0" borderId="7" xfId="0" applyFont="1" applyFill="1" applyBorder="1"/>
    <xf numFmtId="0" fontId="3" fillId="4" borderId="7" xfId="0" applyFont="1" applyFill="1" applyBorder="1"/>
    <xf numFmtId="0" fontId="0" fillId="3" borderId="29" xfId="0" applyFont="1" applyFill="1" applyBorder="1"/>
    <xf numFmtId="0" fontId="10" fillId="3" borderId="21" xfId="0" applyFont="1" applyFill="1" applyBorder="1"/>
    <xf numFmtId="0" fontId="10" fillId="3" borderId="7" xfId="0" applyFont="1" applyFill="1" applyBorder="1"/>
    <xf numFmtId="0" fontId="10" fillId="3" borderId="23" xfId="0" applyFont="1" applyFill="1" applyBorder="1"/>
    <xf numFmtId="0" fontId="0" fillId="3" borderId="26" xfId="0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47" xfId="0" applyFont="1" applyFill="1" applyBorder="1"/>
    <xf numFmtId="0" fontId="1" fillId="2" borderId="48" xfId="0" applyFont="1" applyFill="1" applyBorder="1" applyAlignment="1">
      <alignment horizontal="center"/>
    </xf>
    <xf numFmtId="0" fontId="5" fillId="3" borderId="49" xfId="0" applyFont="1" applyFill="1" applyBorder="1"/>
    <xf numFmtId="0" fontId="5" fillId="3" borderId="0" xfId="0" applyFont="1" applyFill="1" applyBorder="1"/>
    <xf numFmtId="0" fontId="8" fillId="3" borderId="20" xfId="0" applyFont="1" applyFill="1" applyBorder="1"/>
    <xf numFmtId="9" fontId="5" fillId="3" borderId="0" xfId="0" applyNumberFormat="1" applyFont="1" applyFill="1" applyBorder="1" applyAlignment="1">
      <alignment horizontal="center"/>
    </xf>
    <xf numFmtId="0" fontId="8" fillId="3" borderId="9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0" fillId="0" borderId="48" xfId="0" applyBorder="1"/>
    <xf numFmtId="0" fontId="2" fillId="3" borderId="49" xfId="0" applyFont="1" applyFill="1" applyBorder="1"/>
    <xf numFmtId="0" fontId="2" fillId="3" borderId="0" xfId="0" applyFont="1" applyFill="1" applyBorder="1"/>
    <xf numFmtId="0" fontId="2" fillId="3" borderId="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50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51" xfId="0" applyFont="1" applyFill="1" applyBorder="1"/>
    <xf numFmtId="0" fontId="2" fillId="3" borderId="52" xfId="0" applyFont="1" applyFill="1" applyBorder="1"/>
    <xf numFmtId="0" fontId="2" fillId="3" borderId="15" xfId="0" applyFont="1" applyFill="1" applyBorder="1" applyAlignment="1">
      <alignment horizontal="center"/>
    </xf>
    <xf numFmtId="0" fontId="0" fillId="4" borderId="5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0" fillId="4" borderId="53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0" fillId="0" borderId="28" xfId="0" applyBorder="1"/>
    <xf numFmtId="0" fontId="0" fillId="0" borderId="32" xfId="0" applyBorder="1"/>
    <xf numFmtId="0" fontId="1" fillId="2" borderId="21" xfId="0" applyFont="1" applyFill="1" applyBorder="1"/>
    <xf numFmtId="0" fontId="1" fillId="2" borderId="6" xfId="0" applyFont="1" applyFill="1" applyBorder="1"/>
    <xf numFmtId="0" fontId="1" fillId="2" borderId="19" xfId="0" applyFont="1" applyFill="1" applyBorder="1"/>
    <xf numFmtId="0" fontId="0" fillId="3" borderId="7" xfId="0" applyFill="1" applyBorder="1"/>
    <xf numFmtId="0" fontId="2" fillId="3" borderId="20" xfId="0" applyFont="1" applyFill="1" applyBorder="1" applyAlignment="1">
      <alignment horizontal="center"/>
    </xf>
    <xf numFmtId="9" fontId="0" fillId="3" borderId="0" xfId="0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3" borderId="7" xfId="0" applyFont="1" applyFill="1" applyBorder="1"/>
    <xf numFmtId="0" fontId="9" fillId="4" borderId="0" xfId="2" applyNumberFormat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0" borderId="18" xfId="0" applyBorder="1"/>
    <xf numFmtId="0" fontId="2" fillId="3" borderId="30" xfId="0" applyFont="1" applyFill="1" applyBorder="1"/>
    <xf numFmtId="0" fontId="0" fillId="0" borderId="18" xfId="0" applyFill="1" applyBorder="1"/>
    <xf numFmtId="0" fontId="0" fillId="0" borderId="4" xfId="0" applyFill="1" applyBorder="1"/>
    <xf numFmtId="0" fontId="5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2" fillId="0" borderId="0" xfId="0" applyFont="1" applyBorder="1"/>
    <xf numFmtId="0" fontId="0" fillId="0" borderId="5" xfId="0" applyBorder="1"/>
    <xf numFmtId="0" fontId="0" fillId="9" borderId="6" xfId="0" applyFill="1" applyBorder="1"/>
    <xf numFmtId="0" fontId="0" fillId="9" borderId="17" xfId="0" applyFill="1" applyBorder="1"/>
    <xf numFmtId="0" fontId="0" fillId="9" borderId="0" xfId="0" applyFill="1" applyBorder="1"/>
    <xf numFmtId="0" fontId="0" fillId="9" borderId="8" xfId="0" applyFill="1" applyBorder="1"/>
    <xf numFmtId="0" fontId="0" fillId="10" borderId="0" xfId="0" applyFill="1" applyBorder="1"/>
    <xf numFmtId="0" fontId="0" fillId="10" borderId="55" xfId="0" applyFill="1" applyBorder="1"/>
    <xf numFmtId="0" fontId="0" fillId="10" borderId="44" xfId="0" applyFill="1" applyBorder="1"/>
    <xf numFmtId="0" fontId="0" fillId="10" borderId="39" xfId="0" applyFill="1" applyBorder="1"/>
    <xf numFmtId="0" fontId="0" fillId="10" borderId="56" xfId="0" applyFill="1" applyBorder="1"/>
    <xf numFmtId="0" fontId="0" fillId="0" borderId="55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8" borderId="0" xfId="0" applyFont="1" applyFill="1" applyBorder="1"/>
    <xf numFmtId="0" fontId="0" fillId="8" borderId="0" xfId="0" applyFill="1" applyBorder="1"/>
    <xf numFmtId="0" fontId="2" fillId="8" borderId="0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0" fontId="0" fillId="8" borderId="43" xfId="0" applyFill="1" applyBorder="1"/>
    <xf numFmtId="0" fontId="3" fillId="6" borderId="42" xfId="0" applyFont="1" applyFill="1" applyBorder="1"/>
    <xf numFmtId="0" fontId="1" fillId="0" borderId="0" xfId="0" applyFont="1" applyFill="1" applyBorder="1" applyAlignment="1">
      <alignment horizontal="center"/>
    </xf>
    <xf numFmtId="0" fontId="6" fillId="4" borderId="0" xfId="0" applyFont="1" applyFill="1" applyBorder="1"/>
    <xf numFmtId="0" fontId="0" fillId="3" borderId="0" xfId="0" applyFont="1" applyFill="1" applyBorder="1"/>
    <xf numFmtId="0" fontId="0" fillId="0" borderId="63" xfId="0" applyBorder="1"/>
    <xf numFmtId="0" fontId="2" fillId="8" borderId="63" xfId="0" applyFont="1" applyFill="1" applyBorder="1" applyAlignment="1">
      <alignment horizontal="center"/>
    </xf>
    <xf numFmtId="0" fontId="2" fillId="8" borderId="64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0" fillId="0" borderId="66" xfId="0" applyBorder="1"/>
    <xf numFmtId="0" fontId="2" fillId="8" borderId="66" xfId="0" applyFont="1" applyFill="1" applyBorder="1" applyAlignment="1">
      <alignment horizontal="center"/>
    </xf>
    <xf numFmtId="0" fontId="2" fillId="8" borderId="67" xfId="0" applyFont="1" applyFill="1" applyBorder="1" applyAlignment="1">
      <alignment horizontal="center"/>
    </xf>
    <xf numFmtId="0" fontId="2" fillId="3" borderId="62" xfId="0" applyFont="1" applyFill="1" applyBorder="1"/>
    <xf numFmtId="0" fontId="2" fillId="3" borderId="63" xfId="0" applyFont="1" applyFill="1" applyBorder="1"/>
    <xf numFmtId="0" fontId="2" fillId="3" borderId="64" xfId="0" applyFont="1" applyFill="1" applyBorder="1"/>
    <xf numFmtId="0" fontId="0" fillId="0" borderId="44" xfId="0" applyFill="1" applyBorder="1"/>
    <xf numFmtId="0" fontId="0" fillId="4" borderId="39" xfId="0" applyFill="1" applyBorder="1"/>
    <xf numFmtId="0" fontId="0" fillId="0" borderId="44" xfId="0" applyBorder="1"/>
    <xf numFmtId="0" fontId="0" fillId="3" borderId="39" xfId="0" applyFill="1" applyBorder="1"/>
    <xf numFmtId="0" fontId="2" fillId="3" borderId="65" xfId="0" applyFont="1" applyFill="1" applyBorder="1"/>
    <xf numFmtId="0" fontId="2" fillId="3" borderId="66" xfId="0" applyFont="1" applyFill="1" applyBorder="1"/>
    <xf numFmtId="0" fontId="2" fillId="3" borderId="67" xfId="0" applyFont="1" applyFill="1" applyBorder="1"/>
    <xf numFmtId="0" fontId="0" fillId="3" borderId="66" xfId="0" applyFill="1" applyBorder="1"/>
    <xf numFmtId="0" fontId="0" fillId="3" borderId="67" xfId="0" applyFill="1" applyBorder="1"/>
    <xf numFmtId="0" fontId="0" fillId="3" borderId="63" xfId="0" applyFill="1" applyBorder="1"/>
    <xf numFmtId="0" fontId="0" fillId="3" borderId="64" xfId="0" applyFill="1" applyBorder="1"/>
    <xf numFmtId="0" fontId="2" fillId="3" borderId="44" xfId="0" applyFont="1" applyFill="1" applyBorder="1"/>
    <xf numFmtId="0" fontId="2" fillId="3" borderId="39" xfId="0" applyFont="1" applyFill="1" applyBorder="1"/>
    <xf numFmtId="0" fontId="0" fillId="0" borderId="39" xfId="0" applyBorder="1"/>
    <xf numFmtId="0" fontId="3" fillId="2" borderId="62" xfId="0" applyFont="1" applyFill="1" applyBorder="1"/>
    <xf numFmtId="0" fontId="1" fillId="2" borderId="63" xfId="0" applyFont="1" applyFill="1" applyBorder="1"/>
    <xf numFmtId="0" fontId="1" fillId="2" borderId="64" xfId="0" applyFont="1" applyFill="1" applyBorder="1"/>
    <xf numFmtId="0" fontId="0" fillId="3" borderId="62" xfId="0" applyFill="1" applyBorder="1"/>
    <xf numFmtId="0" fontId="0" fillId="4" borderId="44" xfId="0" applyFill="1" applyBorder="1"/>
    <xf numFmtId="0" fontId="1" fillId="2" borderId="71" xfId="0" applyFont="1" applyFill="1" applyBorder="1"/>
    <xf numFmtId="0" fontId="4" fillId="3" borderId="71" xfId="0" applyFont="1" applyFill="1" applyBorder="1"/>
    <xf numFmtId="0" fontId="2" fillId="3" borderId="73" xfId="0" applyFont="1" applyFill="1" applyBorder="1"/>
    <xf numFmtId="0" fontId="5" fillId="3" borderId="71" xfId="0" applyFont="1" applyFill="1" applyBorder="1"/>
    <xf numFmtId="0" fontId="0" fillId="3" borderId="72" xfId="0" applyFill="1" applyBorder="1"/>
    <xf numFmtId="0" fontId="0" fillId="0" borderId="72" xfId="0" applyBorder="1"/>
    <xf numFmtId="0" fontId="2" fillId="3" borderId="74" xfId="0" applyFont="1" applyFill="1" applyBorder="1"/>
    <xf numFmtId="0" fontId="2" fillId="0" borderId="71" xfId="0" applyFont="1" applyFill="1" applyBorder="1"/>
    <xf numFmtId="0" fontId="0" fillId="3" borderId="73" xfId="0" applyFill="1" applyBorder="1"/>
    <xf numFmtId="0" fontId="0" fillId="3" borderId="71" xfId="0" applyFill="1" applyBorder="1"/>
    <xf numFmtId="0" fontId="0" fillId="3" borderId="74" xfId="0" applyFill="1" applyBorder="1"/>
    <xf numFmtId="0" fontId="0" fillId="4" borderId="71" xfId="0" applyFill="1" applyBorder="1"/>
    <xf numFmtId="0" fontId="0" fillId="4" borderId="72" xfId="0" applyFill="1" applyBorder="1"/>
    <xf numFmtId="0" fontId="2" fillId="3" borderId="71" xfId="0" applyFont="1" applyFill="1" applyBorder="1"/>
    <xf numFmtId="0" fontId="0" fillId="0" borderId="71" xfId="0" applyBorder="1"/>
    <xf numFmtId="0" fontId="3" fillId="2" borderId="71" xfId="0" applyFont="1" applyFill="1" applyBorder="1"/>
    <xf numFmtId="0" fontId="2" fillId="8" borderId="75" xfId="0" applyFont="1" applyFill="1" applyBorder="1"/>
    <xf numFmtId="0" fontId="2" fillId="8" borderId="73" xfId="0" applyFont="1" applyFill="1" applyBorder="1" applyAlignment="1">
      <alignment horizontal="center"/>
    </xf>
    <xf numFmtId="0" fontId="2" fillId="8" borderId="71" xfId="0" applyFont="1" applyFill="1" applyBorder="1"/>
    <xf numFmtId="0" fontId="2" fillId="8" borderId="72" xfId="0" applyFont="1" applyFill="1" applyBorder="1" applyAlignment="1">
      <alignment horizontal="center"/>
    </xf>
    <xf numFmtId="0" fontId="0" fillId="0" borderId="77" xfId="0" applyBorder="1"/>
    <xf numFmtId="0" fontId="0" fillId="8" borderId="64" xfId="0" applyFont="1" applyFill="1" applyBorder="1"/>
    <xf numFmtId="0" fontId="0" fillId="8" borderId="39" xfId="0" applyFont="1" applyFill="1" applyBorder="1"/>
    <xf numFmtId="0" fontId="0" fillId="8" borderId="67" xfId="0" applyFont="1" applyFill="1" applyBorder="1"/>
    <xf numFmtId="0" fontId="2" fillId="8" borderId="62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8" borderId="65" xfId="0" applyFont="1" applyFill="1" applyBorder="1" applyAlignment="1">
      <alignment horizontal="center"/>
    </xf>
    <xf numFmtId="0" fontId="0" fillId="8" borderId="62" xfId="0" applyFont="1" applyFill="1" applyBorder="1" applyAlignment="1">
      <alignment horizontal="center"/>
    </xf>
    <xf numFmtId="0" fontId="2" fillId="8" borderId="79" xfId="0" applyFont="1" applyFill="1" applyBorder="1"/>
    <xf numFmtId="0" fontId="2" fillId="8" borderId="74" xfId="0" applyFont="1" applyFill="1" applyBorder="1" applyAlignment="1">
      <alignment horizontal="center"/>
    </xf>
    <xf numFmtId="0" fontId="1" fillId="6" borderId="80" xfId="0" applyFont="1" applyFill="1" applyBorder="1"/>
    <xf numFmtId="0" fontId="0" fillId="7" borderId="0" xfId="0" applyFill="1" applyBorder="1" applyAlignment="1">
      <alignment horizontal="left"/>
    </xf>
    <xf numFmtId="0" fontId="0" fillId="7" borderId="72" xfId="0" applyFill="1" applyBorder="1" applyAlignment="1">
      <alignment horizontal="left"/>
    </xf>
    <xf numFmtId="0" fontId="7" fillId="7" borderId="0" xfId="1" applyFill="1" applyBorder="1"/>
    <xf numFmtId="0" fontId="0" fillId="7" borderId="72" xfId="0" applyFill="1" applyBorder="1"/>
    <xf numFmtId="0" fontId="2" fillId="8" borderId="81" xfId="0" applyFont="1" applyFill="1" applyBorder="1"/>
    <xf numFmtId="0" fontId="0" fillId="0" borderId="76" xfId="0" applyBorder="1"/>
    <xf numFmtId="0" fontId="0" fillId="0" borderId="78" xfId="0" applyBorder="1"/>
    <xf numFmtId="0" fontId="0" fillId="7" borderId="62" xfId="0" applyFill="1" applyBorder="1"/>
    <xf numFmtId="0" fontId="0" fillId="7" borderId="63" xfId="0" applyFill="1" applyBorder="1"/>
    <xf numFmtId="0" fontId="0" fillId="7" borderId="63" xfId="0" applyFill="1" applyBorder="1" applyAlignment="1">
      <alignment horizontal="left"/>
    </xf>
    <xf numFmtId="0" fontId="0" fillId="7" borderId="64" xfId="0" applyFill="1" applyBorder="1"/>
    <xf numFmtId="0" fontId="0" fillId="7" borderId="44" xfId="0" applyFill="1" applyBorder="1"/>
    <xf numFmtId="0" fontId="0" fillId="7" borderId="39" xfId="0" applyFill="1" applyBorder="1"/>
    <xf numFmtId="0" fontId="0" fillId="9" borderId="44" xfId="0" applyFill="1" applyBorder="1"/>
    <xf numFmtId="0" fontId="0" fillId="9" borderId="65" xfId="0" applyFill="1" applyBorder="1"/>
    <xf numFmtId="0" fontId="0" fillId="9" borderId="66" xfId="0" applyFill="1" applyBorder="1"/>
    <xf numFmtId="0" fontId="4" fillId="3" borderId="83" xfId="0" applyFont="1" applyFill="1" applyBorder="1"/>
    <xf numFmtId="0" fontId="2" fillId="3" borderId="82" xfId="0" applyFont="1" applyFill="1" applyBorder="1"/>
    <xf numFmtId="0" fontId="2" fillId="3" borderId="84" xfId="0" applyFont="1" applyFill="1" applyBorder="1"/>
    <xf numFmtId="0" fontId="0" fillId="7" borderId="73" xfId="0" applyFill="1" applyBorder="1"/>
    <xf numFmtId="0" fontId="2" fillId="7" borderId="0" xfId="0" applyFont="1" applyFill="1" applyBorder="1"/>
    <xf numFmtId="0" fontId="2" fillId="7" borderId="62" xfId="0" applyFont="1" applyFill="1" applyBorder="1" applyAlignment="1">
      <alignment vertical="center"/>
    </xf>
    <xf numFmtId="0" fontId="2" fillId="7" borderId="63" xfId="0" applyFont="1" applyFill="1" applyBorder="1" applyAlignment="1">
      <alignment vertical="center"/>
    </xf>
    <xf numFmtId="0" fontId="0" fillId="7" borderId="65" xfId="0" applyFill="1" applyBorder="1"/>
    <xf numFmtId="0" fontId="2" fillId="7" borderId="66" xfId="0" applyFont="1" applyFill="1" applyBorder="1"/>
    <xf numFmtId="0" fontId="0" fillId="7" borderId="66" xfId="0" applyFill="1" applyBorder="1"/>
    <xf numFmtId="0" fontId="0" fillId="7" borderId="67" xfId="0" applyFill="1" applyBorder="1"/>
    <xf numFmtId="0" fontId="1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11" borderId="0" xfId="0" applyFill="1" applyBorder="1"/>
    <xf numFmtId="0" fontId="0" fillId="11" borderId="62" xfId="0" applyFill="1" applyBorder="1"/>
    <xf numFmtId="0" fontId="0" fillId="11" borderId="63" xfId="0" applyFill="1" applyBorder="1"/>
    <xf numFmtId="0" fontId="0" fillId="11" borderId="64" xfId="0" applyFill="1" applyBorder="1"/>
    <xf numFmtId="0" fontId="0" fillId="11" borderId="44" xfId="0" applyFill="1" applyBorder="1"/>
    <xf numFmtId="0" fontId="0" fillId="11" borderId="39" xfId="0" applyFill="1" applyBorder="1"/>
    <xf numFmtId="0" fontId="0" fillId="11" borderId="65" xfId="0" applyFill="1" applyBorder="1"/>
    <xf numFmtId="0" fontId="0" fillId="11" borderId="66" xfId="0" applyFill="1" applyBorder="1"/>
    <xf numFmtId="0" fontId="0" fillId="11" borderId="67" xfId="0" applyFill="1" applyBorder="1"/>
    <xf numFmtId="0" fontId="0" fillId="0" borderId="87" xfId="0" applyBorder="1"/>
    <xf numFmtId="0" fontId="0" fillId="0" borderId="89" xfId="0" applyBorder="1"/>
    <xf numFmtId="0" fontId="0" fillId="0" borderId="88" xfId="0" applyBorder="1"/>
    <xf numFmtId="0" fontId="2" fillId="0" borderId="85" xfId="0" applyFont="1" applyBorder="1"/>
    <xf numFmtId="0" fontId="2" fillId="0" borderId="86" xfId="0" applyFont="1" applyBorder="1"/>
    <xf numFmtId="0" fontId="1" fillId="2" borderId="4" xfId="0" applyFont="1" applyFill="1" applyBorder="1"/>
    <xf numFmtId="0" fontId="1" fillId="0" borderId="0" xfId="0" applyFont="1"/>
    <xf numFmtId="0" fontId="1" fillId="0" borderId="6" xfId="0" applyFont="1" applyBorder="1" applyAlignment="1">
      <alignment horizontal="center"/>
    </xf>
    <xf numFmtId="0" fontId="4" fillId="3" borderId="4" xfId="0" applyFont="1" applyFill="1" applyBorder="1"/>
    <xf numFmtId="0" fontId="2" fillId="0" borderId="0" xfId="0" applyFont="1"/>
    <xf numFmtId="0" fontId="2" fillId="3" borderId="0" xfId="0" applyFont="1" applyFill="1"/>
    <xf numFmtId="0" fontId="5" fillId="3" borderId="4" xfId="0" applyFont="1" applyFill="1" applyBorder="1"/>
    <xf numFmtId="0" fontId="3" fillId="0" borderId="0" xfId="0" applyFont="1"/>
    <xf numFmtId="0" fontId="0" fillId="0" borderId="10" xfId="0" applyBorder="1"/>
    <xf numFmtId="0" fontId="0" fillId="3" borderId="0" xfId="0" applyFill="1"/>
    <xf numFmtId="0" fontId="0" fillId="0" borderId="90" xfId="0" applyBorder="1"/>
    <xf numFmtId="0" fontId="0" fillId="0" borderId="91" xfId="0" applyBorder="1"/>
    <xf numFmtId="0" fontId="0" fillId="3" borderId="92" xfId="0" applyFill="1" applyBorder="1"/>
    <xf numFmtId="0" fontId="0" fillId="3" borderId="93" xfId="0" applyFill="1" applyBorder="1"/>
    <xf numFmtId="0" fontId="0" fillId="3" borderId="94" xfId="0" applyFill="1" applyBorder="1"/>
    <xf numFmtId="0" fontId="2" fillId="0" borderId="9" xfId="0" applyFont="1" applyBorder="1"/>
    <xf numFmtId="0" fontId="3" fillId="2" borderId="4" xfId="0" applyFont="1" applyFill="1" applyBorder="1"/>
    <xf numFmtId="0" fontId="3" fillId="4" borderId="0" xfId="0" applyFont="1" applyFill="1"/>
    <xf numFmtId="0" fontId="2" fillId="3" borderId="4" xfId="0" applyFont="1" applyFill="1" applyBorder="1"/>
    <xf numFmtId="0" fontId="2" fillId="3" borderId="28" xfId="0" applyFont="1" applyFill="1" applyBorder="1"/>
    <xf numFmtId="0" fontId="0" fillId="0" borderId="96" xfId="0" applyBorder="1"/>
    <xf numFmtId="0" fontId="1" fillId="6" borderId="97" xfId="0" applyFont="1" applyFill="1" applyBorder="1"/>
    <xf numFmtId="0" fontId="3" fillId="4" borderId="42" xfId="0" applyFont="1" applyFill="1" applyBorder="1"/>
    <xf numFmtId="0" fontId="2" fillId="8" borderId="98" xfId="0" applyFont="1" applyFill="1" applyBorder="1"/>
    <xf numFmtId="0" fontId="2" fillId="8" borderId="99" xfId="0" applyFont="1" applyFill="1" applyBorder="1"/>
    <xf numFmtId="0" fontId="0" fillId="0" borderId="43" xfId="0" applyBorder="1"/>
    <xf numFmtId="0" fontId="14" fillId="0" borderId="0" xfId="0" applyFont="1"/>
    <xf numFmtId="0" fontId="14" fillId="12" borderId="71" xfId="0" applyFont="1" applyFill="1" applyBorder="1"/>
    <xf numFmtId="0" fontId="14" fillId="12" borderId="100" xfId="0" applyFont="1" applyFill="1" applyBorder="1"/>
    <xf numFmtId="0" fontId="14" fillId="0" borderId="101" xfId="0" applyFont="1" applyBorder="1" applyAlignment="1">
      <alignment horizontal="center"/>
    </xf>
    <xf numFmtId="0" fontId="15" fillId="0" borderId="0" xfId="0" applyFont="1"/>
    <xf numFmtId="0" fontId="16" fillId="13" borderId="71" xfId="0" applyFont="1" applyFill="1" applyBorder="1"/>
    <xf numFmtId="0" fontId="17" fillId="0" borderId="0" xfId="0" applyFont="1"/>
    <xf numFmtId="0" fontId="17" fillId="13" borderId="100" xfId="0" applyFont="1" applyFill="1" applyBorder="1"/>
    <xf numFmtId="0" fontId="17" fillId="13" borderId="103" xfId="0" applyFont="1" applyFill="1" applyBorder="1"/>
    <xf numFmtId="0" fontId="5" fillId="13" borderId="71" xfId="0" applyFont="1" applyFill="1" applyBorder="1"/>
    <xf numFmtId="0" fontId="5" fillId="13" borderId="100" xfId="0" applyFont="1" applyFill="1" applyBorder="1"/>
    <xf numFmtId="0" fontId="18" fillId="0" borderId="0" xfId="0" applyFont="1"/>
    <xf numFmtId="0" fontId="15" fillId="14" borderId="104" xfId="0" applyFont="1" applyFill="1" applyBorder="1"/>
    <xf numFmtId="0" fontId="15" fillId="14" borderId="105" xfId="0" applyFont="1" applyFill="1" applyBorder="1"/>
    <xf numFmtId="0" fontId="15" fillId="13" borderId="0" xfId="0" applyFont="1" applyFill="1"/>
    <xf numFmtId="0" fontId="15" fillId="0" borderId="102" xfId="0" applyFont="1" applyBorder="1"/>
    <xf numFmtId="0" fontId="15" fillId="13" borderId="100" xfId="0" applyFont="1" applyFill="1" applyBorder="1"/>
    <xf numFmtId="0" fontId="15" fillId="13" borderId="106" xfId="0" applyFont="1" applyFill="1" applyBorder="1"/>
    <xf numFmtId="0" fontId="6" fillId="14" borderId="105" xfId="0" applyFont="1" applyFill="1" applyBorder="1"/>
    <xf numFmtId="0" fontId="15" fillId="13" borderId="72" xfId="0" applyFont="1" applyFill="1" applyBorder="1"/>
    <xf numFmtId="0" fontId="15" fillId="0" borderId="105" xfId="0" applyFont="1" applyBorder="1"/>
    <xf numFmtId="0" fontId="15" fillId="0" borderId="107" xfId="0" applyFont="1" applyBorder="1"/>
    <xf numFmtId="0" fontId="15" fillId="13" borderId="108" xfId="0" applyFont="1" applyFill="1" applyBorder="1"/>
    <xf numFmtId="0" fontId="15" fillId="13" borderId="109" xfId="0" applyFont="1" applyFill="1" applyBorder="1"/>
    <xf numFmtId="0" fontId="15" fillId="13" borderId="110" xfId="0" applyFont="1" applyFill="1" applyBorder="1"/>
    <xf numFmtId="0" fontId="15" fillId="0" borderId="103" xfId="0" applyFont="1" applyBorder="1"/>
    <xf numFmtId="0" fontId="17" fillId="13" borderId="113" xfId="0" applyFont="1" applyFill="1" applyBorder="1"/>
    <xf numFmtId="0" fontId="17" fillId="13" borderId="114" xfId="0" applyFont="1" applyFill="1" applyBorder="1"/>
    <xf numFmtId="0" fontId="17" fillId="0" borderId="103" xfId="0" applyFont="1" applyBorder="1"/>
    <xf numFmtId="0" fontId="17" fillId="13" borderId="115" xfId="0" applyFont="1" applyFill="1" applyBorder="1"/>
    <xf numFmtId="0" fontId="17" fillId="13" borderId="116" xfId="0" applyFont="1" applyFill="1" applyBorder="1"/>
    <xf numFmtId="0" fontId="17" fillId="13" borderId="117" xfId="0" applyFont="1" applyFill="1" applyBorder="1"/>
    <xf numFmtId="0" fontId="17" fillId="0" borderId="71" xfId="0" applyFont="1" applyBorder="1"/>
    <xf numFmtId="0" fontId="17" fillId="0" borderId="101" xfId="0" applyFont="1" applyBorder="1"/>
    <xf numFmtId="0" fontId="15" fillId="0" borderId="101" xfId="0" applyFont="1" applyBorder="1"/>
    <xf numFmtId="0" fontId="15" fillId="0" borderId="118" xfId="0" applyFont="1" applyBorder="1"/>
    <xf numFmtId="0" fontId="15" fillId="0" borderId="119" xfId="0" applyFont="1" applyBorder="1"/>
    <xf numFmtId="0" fontId="16" fillId="13" borderId="120" xfId="0" applyFont="1" applyFill="1" applyBorder="1"/>
    <xf numFmtId="0" fontId="17" fillId="13" borderId="121" xfId="0" applyFont="1" applyFill="1" applyBorder="1"/>
    <xf numFmtId="0" fontId="17" fillId="13" borderId="122" xfId="0" applyFont="1" applyFill="1" applyBorder="1"/>
    <xf numFmtId="0" fontId="17" fillId="13" borderId="123" xfId="0" applyFont="1" applyFill="1" applyBorder="1"/>
    <xf numFmtId="0" fontId="17" fillId="13" borderId="101" xfId="0" applyFont="1" applyFill="1" applyBorder="1"/>
    <xf numFmtId="0" fontId="15" fillId="13" borderId="121" xfId="0" applyFont="1" applyFill="1" applyBorder="1"/>
    <xf numFmtId="0" fontId="15" fillId="13" borderId="118" xfId="0" applyFont="1" applyFill="1" applyBorder="1"/>
    <xf numFmtId="0" fontId="15" fillId="13" borderId="119" xfId="0" applyFont="1" applyFill="1" applyBorder="1"/>
    <xf numFmtId="0" fontId="15" fillId="13" borderId="71" xfId="0" applyFont="1" applyFill="1" applyBorder="1"/>
    <xf numFmtId="0" fontId="17" fillId="13" borderId="124" xfId="0" applyFont="1" applyFill="1" applyBorder="1"/>
    <xf numFmtId="0" fontId="15" fillId="13" borderId="114" xfId="0" applyFont="1" applyFill="1" applyBorder="1"/>
    <xf numFmtId="0" fontId="15" fillId="13" borderId="115" xfId="0" applyFont="1" applyFill="1" applyBorder="1"/>
    <xf numFmtId="0" fontId="15" fillId="13" borderId="116" xfId="0" applyFont="1" applyFill="1" applyBorder="1"/>
    <xf numFmtId="0" fontId="15" fillId="13" borderId="117" xfId="0" applyFont="1" applyFill="1" applyBorder="1"/>
    <xf numFmtId="0" fontId="15" fillId="14" borderId="71" xfId="0" applyFont="1" applyFill="1" applyBorder="1"/>
    <xf numFmtId="0" fontId="15" fillId="14" borderId="100" xfId="0" applyFont="1" applyFill="1" applyBorder="1"/>
    <xf numFmtId="0" fontId="15" fillId="14" borderId="0" xfId="0" applyFont="1" applyFill="1"/>
    <xf numFmtId="0" fontId="15" fillId="14" borderId="101" xfId="0" applyFont="1" applyFill="1" applyBorder="1"/>
    <xf numFmtId="0" fontId="15" fillId="14" borderId="106" xfId="0" applyFont="1" applyFill="1" applyBorder="1"/>
    <xf numFmtId="0" fontId="15" fillId="14" borderId="72" xfId="0" applyFont="1" applyFill="1" applyBorder="1"/>
    <xf numFmtId="0" fontId="15" fillId="13" borderId="125" xfId="0" applyFont="1" applyFill="1" applyBorder="1"/>
    <xf numFmtId="0" fontId="15" fillId="13" borderId="123" xfId="0" applyFont="1" applyFill="1" applyBorder="1"/>
    <xf numFmtId="0" fontId="15" fillId="13" borderId="126" xfId="0" applyFont="1" applyFill="1" applyBorder="1"/>
    <xf numFmtId="0" fontId="15" fillId="13" borderId="101" xfId="0" applyFont="1" applyFill="1" applyBorder="1"/>
    <xf numFmtId="0" fontId="17" fillId="13" borderId="127" xfId="0" applyFont="1" applyFill="1" applyBorder="1"/>
    <xf numFmtId="0" fontId="15" fillId="0" borderId="71" xfId="0" applyFont="1" applyBorder="1"/>
    <xf numFmtId="0" fontId="15" fillId="0" borderId="127" xfId="0" applyFont="1" applyBorder="1"/>
    <xf numFmtId="0" fontId="15" fillId="0" borderId="116" xfId="0" applyFont="1" applyBorder="1"/>
    <xf numFmtId="0" fontId="15" fillId="0" borderId="117" xfId="0" applyFont="1" applyBorder="1"/>
    <xf numFmtId="0" fontId="17" fillId="13" borderId="111" xfId="0" applyFont="1" applyFill="1" applyBorder="1"/>
    <xf numFmtId="0" fontId="17" fillId="13" borderId="128" xfId="0" applyFont="1" applyFill="1" applyBorder="1"/>
    <xf numFmtId="0" fontId="17" fillId="0" borderId="102" xfId="0" applyFont="1" applyBorder="1"/>
    <xf numFmtId="0" fontId="17" fillId="13" borderId="129" xfId="0" applyFont="1" applyFill="1" applyBorder="1"/>
    <xf numFmtId="0" fontId="17" fillId="13" borderId="130" xfId="0" applyFont="1" applyFill="1" applyBorder="1"/>
    <xf numFmtId="0" fontId="17" fillId="13" borderId="131" xfId="0" applyFont="1" applyFill="1" applyBorder="1"/>
    <xf numFmtId="0" fontId="15" fillId="0" borderId="106" xfId="0" applyFont="1" applyBorder="1"/>
    <xf numFmtId="0" fontId="15" fillId="0" borderId="72" xfId="0" applyFont="1" applyBorder="1"/>
    <xf numFmtId="0" fontId="18" fillId="12" borderId="71" xfId="0" applyFont="1" applyFill="1" applyBorder="1"/>
    <xf numFmtId="0" fontId="18" fillId="12" borderId="100" xfId="0" applyFont="1" applyFill="1" applyBorder="1"/>
    <xf numFmtId="0" fontId="18" fillId="14" borderId="102" xfId="0" applyFont="1" applyFill="1" applyBorder="1"/>
    <xf numFmtId="0" fontId="18" fillId="12" borderId="103" xfId="0" applyFont="1" applyFill="1" applyBorder="1"/>
    <xf numFmtId="0" fontId="14" fillId="12" borderId="103" xfId="0" applyFont="1" applyFill="1" applyBorder="1"/>
    <xf numFmtId="0" fontId="18" fillId="14" borderId="0" xfId="0" applyFont="1" applyFill="1"/>
    <xf numFmtId="0" fontId="17" fillId="13" borderId="132" xfId="0" applyFont="1" applyFill="1" applyBorder="1"/>
    <xf numFmtId="0" fontId="15" fillId="13" borderId="133" xfId="0" applyFont="1" applyFill="1" applyBorder="1"/>
    <xf numFmtId="0" fontId="15" fillId="0" borderId="134" xfId="0" applyFont="1" applyBorder="1"/>
    <xf numFmtId="0" fontId="15" fillId="14" borderId="134" xfId="0" applyFont="1" applyFill="1" applyBorder="1"/>
    <xf numFmtId="0" fontId="17" fillId="14" borderId="71" xfId="0" applyFont="1" applyFill="1" applyBorder="1"/>
    <xf numFmtId="0" fontId="17" fillId="14" borderId="0" xfId="0" applyFont="1" applyFill="1" applyAlignment="1">
      <alignment horizontal="center"/>
    </xf>
    <xf numFmtId="0" fontId="17" fillId="14" borderId="72" xfId="0" applyFont="1" applyFill="1" applyBorder="1" applyAlignment="1">
      <alignment horizontal="center"/>
    </xf>
    <xf numFmtId="0" fontId="17" fillId="15" borderId="71" xfId="0" applyFont="1" applyFill="1" applyBorder="1"/>
    <xf numFmtId="0" fontId="15" fillId="15" borderId="0" xfId="0" applyFont="1" applyFill="1"/>
    <xf numFmtId="0" fontId="17" fillId="15" borderId="0" xfId="0" applyFont="1" applyFill="1" applyAlignment="1">
      <alignment horizontal="center"/>
    </xf>
    <xf numFmtId="0" fontId="17" fillId="15" borderId="72" xfId="0" applyFont="1" applyFill="1" applyBorder="1" applyAlignment="1">
      <alignment horizontal="center"/>
    </xf>
    <xf numFmtId="0" fontId="15" fillId="16" borderId="75" xfId="0" applyFont="1" applyFill="1" applyBorder="1"/>
    <xf numFmtId="0" fontId="15" fillId="16" borderId="63" xfId="0" applyFont="1" applyFill="1" applyBorder="1"/>
    <xf numFmtId="0" fontId="15" fillId="17" borderId="63" xfId="0" applyFont="1" applyFill="1" applyBorder="1"/>
    <xf numFmtId="0" fontId="15" fillId="18" borderId="64" xfId="0" applyFont="1" applyFill="1" applyBorder="1"/>
    <xf numFmtId="0" fontId="19" fillId="19" borderId="62" xfId="0" applyFont="1" applyFill="1" applyBorder="1"/>
    <xf numFmtId="0" fontId="19" fillId="19" borderId="63" xfId="0" applyFont="1" applyFill="1" applyBorder="1"/>
    <xf numFmtId="0" fontId="15" fillId="19" borderId="63" xfId="0" applyFont="1" applyFill="1" applyBorder="1"/>
    <xf numFmtId="0" fontId="15" fillId="19" borderId="73" xfId="0" applyFont="1" applyFill="1" applyBorder="1"/>
    <xf numFmtId="0" fontId="15" fillId="16" borderId="71" xfId="0" applyFont="1" applyFill="1" applyBorder="1"/>
    <xf numFmtId="0" fontId="15" fillId="16" borderId="0" xfId="0" applyFont="1" applyFill="1"/>
    <xf numFmtId="0" fontId="15" fillId="17" borderId="0" xfId="0" applyFont="1" applyFill="1"/>
    <xf numFmtId="0" fontId="15" fillId="18" borderId="39" xfId="0" applyFont="1" applyFill="1" applyBorder="1"/>
    <xf numFmtId="0" fontId="15" fillId="19" borderId="44" xfId="0" applyFont="1" applyFill="1" applyBorder="1"/>
    <xf numFmtId="0" fontId="15" fillId="19" borderId="0" xfId="0" applyFont="1" applyFill="1"/>
    <xf numFmtId="0" fontId="15" fillId="19" borderId="72" xfId="0" applyFont="1" applyFill="1" applyBorder="1"/>
    <xf numFmtId="0" fontId="19" fillId="18" borderId="39" xfId="0" applyFont="1" applyFill="1" applyBorder="1"/>
    <xf numFmtId="0" fontId="15" fillId="16" borderId="79" xfId="0" applyFont="1" applyFill="1" applyBorder="1"/>
    <xf numFmtId="0" fontId="15" fillId="16" borderId="66" xfId="0" applyFont="1" applyFill="1" applyBorder="1"/>
    <xf numFmtId="0" fontId="15" fillId="17" borderId="66" xfId="0" applyFont="1" applyFill="1" applyBorder="1"/>
    <xf numFmtId="0" fontId="15" fillId="18" borderId="67" xfId="0" applyFont="1" applyFill="1" applyBorder="1"/>
    <xf numFmtId="0" fontId="15" fillId="19" borderId="65" xfId="0" applyFont="1" applyFill="1" applyBorder="1"/>
    <xf numFmtId="0" fontId="15" fillId="19" borderId="66" xfId="0" applyFont="1" applyFill="1" applyBorder="1"/>
    <xf numFmtId="0" fontId="15" fillId="19" borderId="74" xfId="0" applyFont="1" applyFill="1" applyBorder="1"/>
    <xf numFmtId="0" fontId="15" fillId="20" borderId="75" xfId="0" applyFont="1" applyFill="1" applyBorder="1"/>
    <xf numFmtId="0" fontId="15" fillId="20" borderId="63" xfId="0" applyFont="1" applyFill="1" applyBorder="1"/>
    <xf numFmtId="0" fontId="15" fillId="20" borderId="64" xfId="0" applyFont="1" applyFill="1" applyBorder="1"/>
    <xf numFmtId="0" fontId="15" fillId="21" borderId="62" xfId="0" applyFont="1" applyFill="1" applyBorder="1"/>
    <xf numFmtId="0" fontId="15" fillId="21" borderId="63" xfId="0" applyFont="1" applyFill="1" applyBorder="1"/>
    <xf numFmtId="0" fontId="15" fillId="21" borderId="64" xfId="0" applyFont="1" applyFill="1" applyBorder="1"/>
    <xf numFmtId="0" fontId="15" fillId="20" borderId="71" xfId="0" applyFont="1" applyFill="1" applyBorder="1"/>
    <xf numFmtId="0" fontId="15" fillId="20" borderId="0" xfId="0" applyFont="1" applyFill="1"/>
    <xf numFmtId="0" fontId="15" fillId="20" borderId="39" xfId="0" applyFont="1" applyFill="1" applyBorder="1"/>
    <xf numFmtId="0" fontId="15" fillId="21" borderId="44" xfId="0" applyFont="1" applyFill="1" applyBorder="1"/>
    <xf numFmtId="0" fontId="15" fillId="21" borderId="0" xfId="0" applyFont="1" applyFill="1"/>
    <xf numFmtId="0" fontId="15" fillId="21" borderId="39" xfId="0" applyFont="1" applyFill="1" applyBorder="1"/>
    <xf numFmtId="0" fontId="19" fillId="20" borderId="71" xfId="0" applyFont="1" applyFill="1" applyBorder="1"/>
    <xf numFmtId="0" fontId="19" fillId="20" borderId="0" xfId="0" applyFont="1" applyFill="1"/>
    <xf numFmtId="0" fontId="19" fillId="20" borderId="39" xfId="0" applyFont="1" applyFill="1" applyBorder="1"/>
    <xf numFmtId="0" fontId="15" fillId="20" borderId="79" xfId="0" applyFont="1" applyFill="1" applyBorder="1"/>
    <xf numFmtId="0" fontId="15" fillId="20" borderId="66" xfId="0" applyFont="1" applyFill="1" applyBorder="1"/>
    <xf numFmtId="0" fontId="15" fillId="20" borderId="67" xfId="0" applyFont="1" applyFill="1" applyBorder="1"/>
    <xf numFmtId="0" fontId="15" fillId="21" borderId="65" xfId="0" applyFont="1" applyFill="1" applyBorder="1"/>
    <xf numFmtId="0" fontId="15" fillId="21" borderId="66" xfId="0" applyFont="1" applyFill="1" applyBorder="1"/>
    <xf numFmtId="0" fontId="15" fillId="21" borderId="67" xfId="0" applyFont="1" applyFill="1" applyBorder="1"/>
    <xf numFmtId="0" fontId="15" fillId="0" borderId="76" xfId="0" applyFont="1" applyBorder="1"/>
    <xf numFmtId="0" fontId="15" fillId="0" borderId="77" xfId="0" applyFont="1" applyBorder="1"/>
    <xf numFmtId="0" fontId="15" fillId="0" borderId="78" xfId="0" applyFont="1" applyBorder="1"/>
    <xf numFmtId="0" fontId="5" fillId="0" borderId="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95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72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2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1" fillId="2" borderId="62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1" fillId="2" borderId="73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2" fillId="3" borderId="65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2" fillId="3" borderId="74" xfId="0" applyFont="1" applyFill="1" applyBorder="1" applyAlignment="1">
      <alignment horizontal="center"/>
    </xf>
    <xf numFmtId="0" fontId="17" fillId="13" borderId="111" xfId="0" applyFont="1" applyFill="1" applyBorder="1" applyAlignment="1">
      <alignment horizontal="right"/>
    </xf>
    <xf numFmtId="0" fontId="17" fillId="13" borderId="112" xfId="0" applyFont="1" applyFill="1" applyBorder="1" applyAlignment="1">
      <alignment horizontal="right"/>
    </xf>
    <xf numFmtId="0" fontId="17" fillId="13" borderId="128" xfId="0" applyFont="1" applyFill="1" applyBorder="1" applyAlignment="1">
      <alignment horizontal="right"/>
    </xf>
    <xf numFmtId="0" fontId="14" fillId="12" borderId="102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7" fillId="13" borderId="135" xfId="0" applyFont="1" applyFill="1" applyBorder="1" applyAlignment="1">
      <alignment horizontal="center"/>
    </xf>
    <xf numFmtId="0" fontId="17" fillId="13" borderId="134" xfId="0" applyFont="1" applyFill="1" applyBorder="1" applyAlignment="1">
      <alignment horizontal="center"/>
    </xf>
    <xf numFmtId="0" fontId="13" fillId="12" borderId="68" xfId="0" applyFont="1" applyFill="1" applyBorder="1" applyAlignment="1">
      <alignment horizontal="center"/>
    </xf>
    <xf numFmtId="0" fontId="13" fillId="12" borderId="69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2" fillId="3" borderId="82" xfId="0" applyFont="1" applyFill="1" applyBorder="1" applyAlignment="1">
      <alignment horizontal="right"/>
    </xf>
    <xf numFmtId="0" fontId="2" fillId="8" borderId="71" xfId="0" applyFont="1" applyFill="1" applyBorder="1" applyAlignment="1"/>
    <xf numFmtId="0" fontId="2" fillId="8" borderId="35" xfId="0" applyFont="1" applyFill="1" applyBorder="1" applyAlignment="1"/>
    <xf numFmtId="0" fontId="2" fillId="8" borderId="0" xfId="0" applyFont="1" applyFill="1" applyBorder="1" applyAlignment="1"/>
    <xf numFmtId="0" fontId="2" fillId="8" borderId="71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left"/>
    </xf>
    <xf numFmtId="0" fontId="2" fillId="8" borderId="35" xfId="0" applyFont="1" applyFill="1" applyBorder="1" applyAlignment="1">
      <alignment horizontal="left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WS User" id="{5E40EF5F-2DE0-44CD-9E01-23654D0B6416}" userId="AWS User" providerId="None"/>
  <person displayName="Jeannette van Huizen" id="{80C9B14C-9E60-4641-A016-391CAF9FB167}" userId="S::jvhui@albeda.nl::1590fb1b-e95b-41b6-9602-4cc9472b9ed9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4" personId="{5E40EF5F-2DE0-44CD-9E01-23654D0B6416}" id="{887CC943-F999-4FEF-9C78-B731E7189F4A}">
    <text xml:space="preserve">OU=onbegeleide uren
</text>
  </threadedComment>
  <threadedComment ref="K4" personId="{5E40EF5F-2DE0-44CD-9E01-23654D0B6416}" id="{1FA5E5BE-1217-4CAB-9260-079762DF66BA}">
    <text xml:space="preserve">OU=onbegeleide uren
</text>
  </threadedComment>
  <threadedComment ref="O4" personId="{5E40EF5F-2DE0-44CD-9E01-23654D0B6416}" id="{CC329692-8885-4678-B1ED-E48BD2A02B77}">
    <text xml:space="preserve">OU=onbegeleide uren
</text>
  </threadedComment>
  <threadedComment ref="E33" personId="{5E40EF5F-2DE0-44CD-9E01-23654D0B6416}" id="{63D61D4B-6977-4A86-8DCF-B4E96CAFAFA8}">
    <text>Minimaal 960 uur</text>
  </threadedComment>
  <threadedComment ref="E34" personId="{5E40EF5F-2DE0-44CD-9E01-23654D0B6416}" id="{44D62FCD-C6BF-4732-ABC2-62A2FFB35D42}">
    <text xml:space="preserve">maximaal 15%: 120
uur
</text>
  </threadedComment>
  <threadedComment ref="E35" personId="{5E40EF5F-2DE0-44CD-9E01-23654D0B6416}" id="{02FBF665-BD37-47DE-B431-80E1F78AF085}">
    <text xml:space="preserve">Minimaal 840 uur
</text>
  </threadedComment>
  <threadedComment ref="E36" personId="{5E40EF5F-2DE0-44CD-9E01-23654D0B6416}" id="{CD1339D9-9A2B-4EBD-9576-6D19395D3C94}">
    <text xml:space="preserve">Minimaal 2560 uur
Let op: praktijk wet BIG vraagt 2300 uur
</text>
  </threadedComment>
  <threadedComment ref="E37" personId="{5E40EF5F-2DE0-44CD-9E01-23654D0B6416}" id="{6E0FEE27-0506-4BEB-8AB3-C0F00B294D0C}">
    <text xml:space="preserve">Minimaal 1535 uur
</text>
  </threadedComment>
  <threadedComment ref="E38" personId="{5E40EF5F-2DE0-44CD-9E01-23654D0B6416}" id="{F11F924A-639B-4DFA-9D20-5DF25011BCD3}">
    <text xml:space="preserve">Minimaal 2300 uur
</text>
  </threadedComment>
  <threadedComment ref="E40" personId="{5E40EF5F-2DE0-44CD-9E01-23654D0B6416}" id="{D763157B-0882-4E0D-90F7-2906A518FA29}">
    <text xml:space="preserve">Minimaal 3570 uur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5" personId="{5E40EF5F-2DE0-44CD-9E01-23654D0B6416}" id="{186AECDF-B479-46FF-9B98-4B896061B357}">
    <text>Minimaal 960 uur</text>
  </threadedComment>
  <threadedComment ref="E36" personId="{5E40EF5F-2DE0-44CD-9E01-23654D0B6416}" id="{C720C59C-1D5A-4336-BCC4-657E10A75E64}">
    <text xml:space="preserve">maximaal 15%: 250
uur
</text>
  </threadedComment>
  <threadedComment ref="E37" personId="{5E40EF5F-2DE0-44CD-9E01-23654D0B6416}" id="{AF0E0555-D5B7-49FB-9511-A9CCD551A76C}">
    <text xml:space="preserve">Minimaal 1733 uur
</text>
  </threadedComment>
  <threadedComment ref="E38" personId="{5E40EF5F-2DE0-44CD-9E01-23654D0B6416}" id="{864F8B8D-F3E4-47FE-9ECF-125FAE1E11F2}">
    <text xml:space="preserve">Minimaal 1754 uur
Let op: praktijk wet BIG vraagt 2300 uur
</text>
  </threadedComment>
  <threadedComment ref="E39" personId="{5E40EF5F-2DE0-44CD-9E01-23654D0B6416}" id="{EC4E8F62-C02F-407A-B2D6-54C5104367F2}">
    <text xml:space="preserve">Minimaal 1535 uur
</text>
  </threadedComment>
  <threadedComment ref="E40" personId="{5E40EF5F-2DE0-44CD-9E01-23654D0B6416}" id="{65045417-D542-4EA5-A86D-D75AA74C2475}">
    <text xml:space="preserve">Minimaal 2300 uur
</text>
  </threadedComment>
  <threadedComment ref="E42" personId="{5E40EF5F-2DE0-44CD-9E01-23654D0B6416}" id="{AC97A805-36C2-4E33-B474-8A202747F047}">
    <text xml:space="preserve">Minimaal 3880 uur
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tudentalbeda-my.sharepoint.com/ac.local/Groups$/Data/RSS/niv4VPK/_layouts/15/onedrive.aspx" TargetMode="External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N63"/>
  <sheetViews>
    <sheetView topLeftCell="A22" workbookViewId="0">
      <selection activeCell="D67" sqref="D67"/>
    </sheetView>
  </sheetViews>
  <sheetFormatPr defaultColWidth="8.85546875" defaultRowHeight="15" x14ac:dyDescent="0.25"/>
  <cols>
    <col min="4" max="4" width="21.7109375" bestFit="1" customWidth="1"/>
    <col min="5" max="5" width="11.7109375" customWidth="1"/>
    <col min="6" max="6" width="12.140625" customWidth="1"/>
    <col min="11" max="11" width="4.7109375" customWidth="1"/>
    <col min="12" max="12" width="23.42578125" customWidth="1"/>
  </cols>
  <sheetData>
    <row r="2" spans="2:12" x14ac:dyDescent="0.25">
      <c r="B2" s="419" t="s">
        <v>137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2:12" x14ac:dyDescent="0.25">
      <c r="B3" s="65">
        <v>1</v>
      </c>
      <c r="C3" s="60" t="s">
        <v>0</v>
      </c>
      <c r="D3" s="60"/>
      <c r="E3" s="60"/>
      <c r="F3" s="60"/>
      <c r="G3" s="60"/>
      <c r="H3" s="60"/>
      <c r="I3" s="60"/>
      <c r="J3" s="60"/>
      <c r="K3" s="60"/>
      <c r="L3" s="24"/>
    </row>
    <row r="4" spans="2:12" x14ac:dyDescent="0.25">
      <c r="B4" s="66">
        <v>2</v>
      </c>
      <c r="C4" s="25" t="s">
        <v>1</v>
      </c>
      <c r="D4" s="25"/>
      <c r="E4" s="25"/>
      <c r="F4" s="25"/>
      <c r="G4" s="25"/>
      <c r="H4" s="25"/>
      <c r="I4" s="25"/>
      <c r="J4" s="25"/>
      <c r="K4" s="25"/>
      <c r="L4" s="15"/>
    </row>
    <row r="5" spans="2:12" x14ac:dyDescent="0.25">
      <c r="B5" s="66">
        <v>3</v>
      </c>
      <c r="C5" s="25" t="s">
        <v>2</v>
      </c>
      <c r="D5" s="25"/>
      <c r="E5" s="25"/>
      <c r="F5" s="25"/>
      <c r="G5" s="25"/>
      <c r="H5" s="25"/>
      <c r="I5" s="25"/>
      <c r="J5" s="25"/>
      <c r="K5" s="25"/>
      <c r="L5" s="15"/>
    </row>
    <row r="6" spans="2:12" x14ac:dyDescent="0.25">
      <c r="B6" s="66">
        <v>4</v>
      </c>
      <c r="C6" s="25" t="s">
        <v>3</v>
      </c>
      <c r="D6" s="25"/>
      <c r="E6" s="25"/>
      <c r="F6" s="25"/>
      <c r="G6" s="25"/>
      <c r="H6" s="25"/>
      <c r="I6" s="25"/>
      <c r="J6" s="25"/>
      <c r="K6" s="25"/>
      <c r="L6" s="15"/>
    </row>
    <row r="7" spans="2:12" x14ac:dyDescent="0.25">
      <c r="B7" s="67">
        <v>5</v>
      </c>
      <c r="C7" s="68" t="s">
        <v>4</v>
      </c>
      <c r="D7" s="68"/>
      <c r="E7" s="68"/>
      <c r="F7" s="68"/>
      <c r="G7" s="68"/>
      <c r="H7" s="68"/>
      <c r="I7" s="68"/>
      <c r="J7" s="68"/>
      <c r="K7" s="68"/>
      <c r="L7" s="28"/>
    </row>
    <row r="8" spans="2:12" ht="15.75" thickBot="1" x14ac:dyDescent="0.3"/>
    <row r="9" spans="2:12" ht="15.75" thickTop="1" x14ac:dyDescent="0.25">
      <c r="B9" s="420" t="s">
        <v>5</v>
      </c>
      <c r="C9" s="421"/>
      <c r="D9" s="421"/>
      <c r="E9" s="421"/>
      <c r="F9" s="421"/>
      <c r="G9" s="421"/>
      <c r="H9" s="421"/>
      <c r="I9" s="421"/>
      <c r="J9" s="421"/>
      <c r="K9" s="421"/>
      <c r="L9" s="422"/>
    </row>
    <row r="10" spans="2:12" x14ac:dyDescent="0.25">
      <c r="B10" s="33"/>
      <c r="C10" s="2" t="s">
        <v>6</v>
      </c>
      <c r="D10" s="2"/>
      <c r="E10" s="2"/>
      <c r="F10" s="2"/>
      <c r="G10" s="2"/>
      <c r="H10" s="2"/>
      <c r="I10" s="2"/>
      <c r="J10" s="2"/>
      <c r="K10" s="2"/>
      <c r="L10" s="38"/>
    </row>
    <row r="11" spans="2:12" x14ac:dyDescent="0.25">
      <c r="B11" s="33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38"/>
    </row>
    <row r="12" spans="2:12" x14ac:dyDescent="0.25">
      <c r="B12" s="33"/>
      <c r="C12" s="2"/>
      <c r="D12" s="2"/>
      <c r="E12" s="2"/>
      <c r="F12" s="2"/>
      <c r="G12" s="2"/>
      <c r="H12" s="2"/>
      <c r="I12" s="2"/>
      <c r="J12" s="2"/>
      <c r="K12" s="2"/>
      <c r="L12" s="38"/>
    </row>
    <row r="13" spans="2:12" x14ac:dyDescent="0.25">
      <c r="B13" s="33"/>
      <c r="C13" s="69"/>
      <c r="D13" s="70"/>
      <c r="E13" s="70" t="s">
        <v>8</v>
      </c>
      <c r="F13" s="70"/>
      <c r="G13" s="71" t="s">
        <v>9</v>
      </c>
      <c r="H13" s="70"/>
      <c r="I13" s="71" t="s">
        <v>10</v>
      </c>
      <c r="J13" s="72"/>
      <c r="K13" s="2"/>
      <c r="L13" s="73" t="s">
        <v>11</v>
      </c>
    </row>
    <row r="14" spans="2:12" x14ac:dyDescent="0.25">
      <c r="B14" s="33"/>
      <c r="C14" s="74"/>
      <c r="D14" s="75"/>
      <c r="E14" s="76" t="s">
        <v>12</v>
      </c>
      <c r="F14" s="77" t="s">
        <v>13</v>
      </c>
      <c r="G14" s="78"/>
      <c r="H14" s="79" t="s">
        <v>13</v>
      </c>
      <c r="I14" s="78"/>
      <c r="J14" s="80" t="s">
        <v>13</v>
      </c>
      <c r="K14" s="2"/>
      <c r="L14" s="81"/>
    </row>
    <row r="15" spans="2:12" x14ac:dyDescent="0.25">
      <c r="B15" s="33"/>
      <c r="C15" s="82" t="s">
        <v>14</v>
      </c>
      <c r="D15" s="83"/>
      <c r="E15" s="84">
        <v>2000</v>
      </c>
      <c r="F15" s="85">
        <v>2100</v>
      </c>
      <c r="G15" s="84">
        <v>1250</v>
      </c>
      <c r="H15" s="85">
        <v>1315</v>
      </c>
      <c r="I15" s="86">
        <v>450</v>
      </c>
      <c r="J15" s="87">
        <v>475</v>
      </c>
      <c r="K15" s="2"/>
      <c r="L15" s="88">
        <v>300</v>
      </c>
    </row>
    <row r="16" spans="2:12" x14ac:dyDescent="0.25">
      <c r="B16" s="33"/>
      <c r="C16" s="82" t="s">
        <v>15</v>
      </c>
      <c r="D16" s="83"/>
      <c r="E16" s="84">
        <v>3000</v>
      </c>
      <c r="F16" s="85">
        <v>3150</v>
      </c>
      <c r="G16" s="84">
        <v>1800</v>
      </c>
      <c r="H16" s="85">
        <v>1890</v>
      </c>
      <c r="I16" s="86">
        <v>900</v>
      </c>
      <c r="J16" s="87">
        <v>945</v>
      </c>
      <c r="K16" s="2"/>
      <c r="L16" s="88">
        <v>300</v>
      </c>
    </row>
    <row r="17" spans="2:12" x14ac:dyDescent="0.25">
      <c r="B17" s="33"/>
      <c r="C17" s="89" t="s">
        <v>16</v>
      </c>
      <c r="D17" s="90"/>
      <c r="E17" s="91">
        <v>4000</v>
      </c>
      <c r="F17" s="92">
        <v>4200</v>
      </c>
      <c r="G17" s="91">
        <v>2350</v>
      </c>
      <c r="H17" s="92">
        <v>2470</v>
      </c>
      <c r="I17" s="93">
        <v>1350</v>
      </c>
      <c r="J17" s="94">
        <v>1420</v>
      </c>
      <c r="K17" s="2"/>
      <c r="L17" s="95">
        <v>300</v>
      </c>
    </row>
    <row r="18" spans="2:12" ht="15.75" thickBot="1" x14ac:dyDescent="0.3">
      <c r="B18" s="96"/>
      <c r="C18" s="45"/>
      <c r="D18" s="45"/>
      <c r="E18" s="45"/>
      <c r="F18" s="45"/>
      <c r="G18" s="45"/>
      <c r="H18" s="45"/>
      <c r="I18" s="45"/>
      <c r="J18" s="45"/>
      <c r="K18" s="45"/>
      <c r="L18" s="97"/>
    </row>
    <row r="19" spans="2:12" ht="16.5" thickTop="1" thickBot="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thickTop="1" x14ac:dyDescent="0.25">
      <c r="B20" s="420" t="s">
        <v>17</v>
      </c>
      <c r="C20" s="421"/>
      <c r="D20" s="421"/>
      <c r="E20" s="421"/>
      <c r="F20" s="421"/>
      <c r="G20" s="421"/>
      <c r="H20" s="421"/>
      <c r="I20" s="421"/>
      <c r="J20" s="421"/>
      <c r="K20" s="421"/>
      <c r="L20" s="422"/>
    </row>
    <row r="21" spans="2:12" x14ac:dyDescent="0.25">
      <c r="B21" s="33"/>
      <c r="C21" s="2" t="s">
        <v>18</v>
      </c>
      <c r="D21" s="2"/>
      <c r="E21" s="2"/>
      <c r="F21" s="2"/>
      <c r="G21" s="2"/>
      <c r="H21" s="2"/>
      <c r="I21" s="2"/>
      <c r="J21" s="2"/>
      <c r="K21" s="2"/>
      <c r="L21" s="38"/>
    </row>
    <row r="22" spans="2:12" x14ac:dyDescent="0.25">
      <c r="B22" s="33"/>
      <c r="C22" s="2"/>
      <c r="D22" s="2"/>
      <c r="E22" s="2"/>
      <c r="F22" s="2"/>
      <c r="G22" s="2"/>
      <c r="H22" s="2"/>
      <c r="I22" s="2"/>
      <c r="J22" s="2"/>
      <c r="K22" s="2"/>
      <c r="L22" s="38"/>
    </row>
    <row r="23" spans="2:12" x14ac:dyDescent="0.25">
      <c r="B23" s="33"/>
      <c r="C23" s="98"/>
      <c r="D23" s="99"/>
      <c r="E23" s="99" t="s">
        <v>8</v>
      </c>
      <c r="F23" s="99"/>
      <c r="G23" s="71" t="s">
        <v>9</v>
      </c>
      <c r="H23" s="99"/>
      <c r="I23" s="71" t="s">
        <v>10</v>
      </c>
      <c r="J23" s="100"/>
      <c r="K23" s="2"/>
      <c r="L23" s="73" t="s">
        <v>11</v>
      </c>
    </row>
    <row r="24" spans="2:12" x14ac:dyDescent="0.25">
      <c r="B24" s="33"/>
      <c r="C24" s="101"/>
      <c r="D24" s="25"/>
      <c r="E24" s="102" t="s">
        <v>12</v>
      </c>
      <c r="F24" s="103" t="s">
        <v>13</v>
      </c>
      <c r="G24" s="104"/>
      <c r="H24" s="105" t="s">
        <v>13</v>
      </c>
      <c r="I24" s="104"/>
      <c r="J24" s="106" t="s">
        <v>13</v>
      </c>
      <c r="K24" s="2"/>
      <c r="L24" s="81"/>
    </row>
    <row r="25" spans="2:12" x14ac:dyDescent="0.25">
      <c r="B25" s="33"/>
      <c r="C25" s="31" t="s">
        <v>19</v>
      </c>
      <c r="D25" s="32"/>
      <c r="E25" s="91">
        <v>850</v>
      </c>
      <c r="F25" s="107">
        <v>895</v>
      </c>
      <c r="G25" s="91">
        <v>200</v>
      </c>
      <c r="H25" s="107">
        <v>210</v>
      </c>
      <c r="I25" s="91">
        <v>610</v>
      </c>
      <c r="J25" s="108">
        <v>640</v>
      </c>
      <c r="K25" s="2"/>
      <c r="L25" s="95">
        <v>40</v>
      </c>
    </row>
    <row r="26" spans="2:12" ht="15.75" thickBot="1" x14ac:dyDescent="0.3">
      <c r="B26" s="96"/>
      <c r="C26" s="45"/>
      <c r="D26" s="45"/>
      <c r="E26" s="45"/>
      <c r="F26" s="45"/>
      <c r="G26" s="45"/>
      <c r="H26" s="45"/>
      <c r="I26" s="45"/>
      <c r="J26" s="45"/>
      <c r="K26" s="45"/>
      <c r="L26" s="97"/>
    </row>
    <row r="27" spans="2:12" ht="16.5" thickTop="1" thickBot="1" x14ac:dyDescent="0.3"/>
    <row r="28" spans="2:12" ht="15.75" thickTop="1" x14ac:dyDescent="0.25">
      <c r="B28" s="420" t="s">
        <v>20</v>
      </c>
      <c r="C28" s="421"/>
      <c r="D28" s="421"/>
      <c r="E28" s="421"/>
      <c r="F28" s="421"/>
      <c r="G28" s="421"/>
      <c r="H28" s="421"/>
      <c r="I28" s="421"/>
      <c r="J28" s="421"/>
      <c r="K28" s="421"/>
      <c r="L28" s="422"/>
    </row>
    <row r="29" spans="2:12" x14ac:dyDescent="0.25">
      <c r="B29" s="33"/>
      <c r="C29" s="2" t="s">
        <v>21</v>
      </c>
      <c r="D29" s="2"/>
      <c r="E29" s="2"/>
      <c r="F29" s="2"/>
      <c r="G29" s="2"/>
      <c r="H29" s="2"/>
      <c r="I29" s="2"/>
      <c r="J29" s="2"/>
      <c r="K29" s="2"/>
      <c r="L29" s="38"/>
    </row>
    <row r="30" spans="2:12" x14ac:dyDescent="0.25">
      <c r="B30" s="33"/>
      <c r="C30" s="2" t="s">
        <v>22</v>
      </c>
      <c r="D30" s="2"/>
      <c r="E30" s="2"/>
      <c r="F30" s="2"/>
      <c r="G30" s="2"/>
      <c r="H30" s="2"/>
      <c r="I30" s="2"/>
      <c r="J30" s="2"/>
      <c r="K30" s="2"/>
      <c r="L30" s="38"/>
    </row>
    <row r="31" spans="2:12" x14ac:dyDescent="0.25">
      <c r="B31" s="33"/>
      <c r="C31" s="2"/>
      <c r="D31" s="2"/>
      <c r="E31" s="2"/>
      <c r="F31" s="2"/>
      <c r="G31" s="2"/>
      <c r="H31" s="2"/>
      <c r="I31" s="2"/>
      <c r="J31" s="2"/>
      <c r="K31" s="2"/>
      <c r="L31" s="38"/>
    </row>
    <row r="32" spans="2:12" x14ac:dyDescent="0.25">
      <c r="B32" s="33"/>
      <c r="C32" s="98"/>
      <c r="D32" s="99"/>
      <c r="E32" s="99" t="s">
        <v>8</v>
      </c>
      <c r="F32" s="99"/>
      <c r="G32" s="71" t="s">
        <v>9</v>
      </c>
      <c r="H32" s="99"/>
      <c r="I32" s="71" t="s">
        <v>10</v>
      </c>
      <c r="J32" s="100"/>
      <c r="K32" s="2"/>
      <c r="L32" s="73" t="s">
        <v>11</v>
      </c>
    </row>
    <row r="33" spans="2:12" x14ac:dyDescent="0.25">
      <c r="B33" s="33"/>
      <c r="C33" s="101"/>
      <c r="D33" s="25"/>
      <c r="E33" s="102" t="s">
        <v>12</v>
      </c>
      <c r="F33" s="103" t="s">
        <v>13</v>
      </c>
      <c r="G33" s="104"/>
      <c r="H33" s="105" t="s">
        <v>13</v>
      </c>
      <c r="I33" s="104"/>
      <c r="J33" s="106" t="s">
        <v>13</v>
      </c>
      <c r="K33" s="2"/>
      <c r="L33" s="81"/>
    </row>
    <row r="34" spans="2:12" x14ac:dyDescent="0.25">
      <c r="B34" s="33"/>
      <c r="C34" s="109" t="s">
        <v>23</v>
      </c>
      <c r="D34" s="25"/>
      <c r="E34" s="84">
        <v>2700</v>
      </c>
      <c r="F34" s="110">
        <v>2835</v>
      </c>
      <c r="G34" s="84">
        <v>1100</v>
      </c>
      <c r="H34" s="85">
        <v>1155</v>
      </c>
      <c r="I34" s="84">
        <v>1470</v>
      </c>
      <c r="J34" s="111">
        <v>1544</v>
      </c>
      <c r="K34" s="2"/>
      <c r="L34" s="88">
        <v>130</v>
      </c>
    </row>
    <row r="35" spans="2:12" x14ac:dyDescent="0.25">
      <c r="B35" s="33"/>
      <c r="C35" s="31" t="s">
        <v>24</v>
      </c>
      <c r="D35" s="32"/>
      <c r="E35" s="91">
        <v>3700</v>
      </c>
      <c r="F35" s="107">
        <v>3885</v>
      </c>
      <c r="G35" s="91">
        <v>1650</v>
      </c>
      <c r="H35" s="107">
        <v>1733</v>
      </c>
      <c r="I35" s="91">
        <v>1670</v>
      </c>
      <c r="J35" s="108">
        <v>1754</v>
      </c>
      <c r="K35" s="2"/>
      <c r="L35" s="95">
        <v>380</v>
      </c>
    </row>
    <row r="36" spans="2:12" ht="15.75" thickBot="1" x14ac:dyDescent="0.3">
      <c r="B36" s="96"/>
      <c r="C36" s="45"/>
      <c r="D36" s="45"/>
      <c r="E36" s="45"/>
      <c r="F36" s="45"/>
      <c r="G36" s="45"/>
      <c r="H36" s="45"/>
      <c r="I36" s="45"/>
      <c r="J36" s="45"/>
      <c r="K36" s="45"/>
      <c r="L36" s="97"/>
    </row>
    <row r="37" spans="2:12" ht="16.5" thickTop="1" thickBot="1" x14ac:dyDescent="0.3"/>
    <row r="38" spans="2:12" ht="15.75" thickTop="1" x14ac:dyDescent="0.25">
      <c r="B38" s="420" t="s">
        <v>25</v>
      </c>
      <c r="C38" s="421"/>
      <c r="D38" s="421"/>
      <c r="E38" s="421"/>
      <c r="F38" s="421"/>
      <c r="G38" s="421"/>
      <c r="H38" s="421"/>
      <c r="I38" s="421"/>
      <c r="J38" s="421"/>
      <c r="K38" s="421"/>
      <c r="L38" s="422"/>
    </row>
    <row r="39" spans="2:12" x14ac:dyDescent="0.25">
      <c r="B39" s="112"/>
      <c r="C39" s="23">
        <v>1</v>
      </c>
      <c r="D39" s="23" t="s">
        <v>26</v>
      </c>
      <c r="E39" s="23"/>
      <c r="F39" s="21" t="s">
        <v>27</v>
      </c>
      <c r="G39" s="20"/>
      <c r="H39" s="123" t="s">
        <v>28</v>
      </c>
      <c r="I39" s="123"/>
      <c r="J39" s="123"/>
      <c r="K39" s="123"/>
      <c r="L39" s="124"/>
    </row>
    <row r="40" spans="2:12" x14ac:dyDescent="0.25">
      <c r="B40" s="33"/>
      <c r="C40" s="83">
        <v>2</v>
      </c>
      <c r="D40" s="83" t="s">
        <v>29</v>
      </c>
      <c r="E40" s="83"/>
      <c r="F40" s="3" t="s">
        <v>30</v>
      </c>
      <c r="G40" s="2"/>
      <c r="H40" s="125" t="s">
        <v>31</v>
      </c>
      <c r="I40" s="125"/>
      <c r="J40" s="125"/>
      <c r="K40" s="125"/>
      <c r="L40" s="126"/>
    </row>
    <row r="41" spans="2:12" ht="15.75" thickBot="1" x14ac:dyDescent="0.3">
      <c r="B41" s="96"/>
      <c r="C41" s="113">
        <v>3</v>
      </c>
      <c r="D41" s="113" t="s">
        <v>32</v>
      </c>
      <c r="E41" s="113"/>
      <c r="F41" s="44" t="s">
        <v>33</v>
      </c>
      <c r="G41" s="45"/>
      <c r="H41" s="45"/>
      <c r="I41" s="45"/>
      <c r="J41" s="45"/>
      <c r="K41" s="45"/>
      <c r="L41" s="97"/>
    </row>
    <row r="42" spans="2:12" ht="16.5" thickTop="1" thickBot="1" x14ac:dyDescent="0.3"/>
    <row r="43" spans="2:12" ht="15.75" thickTop="1" x14ac:dyDescent="0.25">
      <c r="B43" s="420" t="s">
        <v>34</v>
      </c>
      <c r="C43" s="421"/>
      <c r="D43" s="421"/>
      <c r="E43" s="421"/>
      <c r="F43" s="421"/>
      <c r="G43" s="421"/>
      <c r="H43" s="421"/>
      <c r="I43" s="421"/>
      <c r="J43" s="421"/>
      <c r="K43" s="421"/>
      <c r="L43" s="422"/>
    </row>
    <row r="44" spans="2:12" s="39" customFormat="1" x14ac:dyDescent="0.25">
      <c r="B44" s="114"/>
      <c r="C44" s="415" t="s">
        <v>35</v>
      </c>
      <c r="D44" s="415"/>
      <c r="E44" s="415"/>
      <c r="F44" s="415"/>
      <c r="G44" s="415"/>
      <c r="H44" s="415"/>
      <c r="I44" s="415"/>
      <c r="J44" s="415"/>
      <c r="K44" s="415"/>
      <c r="L44" s="416"/>
    </row>
    <row r="45" spans="2:12" s="39" customFormat="1" x14ac:dyDescent="0.25"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7"/>
    </row>
    <row r="46" spans="2:12" s="39" customFormat="1" x14ac:dyDescent="0.25">
      <c r="B46" s="115"/>
      <c r="C46" s="118"/>
      <c r="D46" s="119"/>
      <c r="E46" s="119" t="s">
        <v>36</v>
      </c>
      <c r="F46" s="119"/>
      <c r="G46" s="119"/>
      <c r="H46" s="119"/>
      <c r="I46" s="119"/>
      <c r="J46" s="120"/>
      <c r="K46" s="116"/>
      <c r="L46" s="117"/>
    </row>
    <row r="47" spans="2:12" x14ac:dyDescent="0.25">
      <c r="B47" s="33"/>
      <c r="C47" s="109" t="s">
        <v>14</v>
      </c>
      <c r="D47" s="83"/>
      <c r="E47" s="236">
        <v>480</v>
      </c>
      <c r="F47" s="121"/>
      <c r="G47" s="2"/>
      <c r="H47" s="2"/>
      <c r="I47" s="2"/>
      <c r="J47" s="122"/>
      <c r="K47" s="2"/>
      <c r="L47" s="38"/>
    </row>
    <row r="48" spans="2:12" x14ac:dyDescent="0.25">
      <c r="B48" s="33"/>
      <c r="C48" s="109" t="s">
        <v>15</v>
      </c>
      <c r="D48" s="83"/>
      <c r="E48" s="236">
        <v>720</v>
      </c>
      <c r="F48" s="121"/>
      <c r="G48" s="2"/>
      <c r="H48" s="2"/>
      <c r="I48" s="2"/>
      <c r="J48" s="122"/>
      <c r="K48" s="2"/>
      <c r="L48" s="38"/>
    </row>
    <row r="49" spans="1:14" x14ac:dyDescent="0.25">
      <c r="B49" s="33"/>
      <c r="C49" s="109" t="s">
        <v>16</v>
      </c>
      <c r="D49" s="83"/>
      <c r="E49" s="236">
        <v>960</v>
      </c>
      <c r="F49" s="121"/>
      <c r="G49" s="2"/>
      <c r="H49" s="2"/>
      <c r="I49" s="2"/>
      <c r="J49" s="122"/>
      <c r="K49" s="2"/>
      <c r="L49" s="38"/>
    </row>
    <row r="50" spans="1:14" x14ac:dyDescent="0.25">
      <c r="B50" s="33"/>
      <c r="C50" s="417" t="s">
        <v>37</v>
      </c>
      <c r="D50" s="418"/>
      <c r="E50" s="236">
        <v>240</v>
      </c>
      <c r="F50" s="121"/>
      <c r="G50" s="2"/>
      <c r="H50" s="2"/>
      <c r="I50" s="2"/>
      <c r="J50" s="122"/>
      <c r="K50" s="2"/>
      <c r="L50" s="133"/>
    </row>
    <row r="51" spans="1:14" x14ac:dyDescent="0.25">
      <c r="A51" s="133"/>
      <c r="C51" s="2"/>
      <c r="D51" s="2"/>
      <c r="E51" s="2"/>
      <c r="F51" s="2"/>
      <c r="G51" s="2"/>
      <c r="H51" s="2"/>
      <c r="I51" s="2"/>
      <c r="J51" s="2"/>
      <c r="K51" s="2"/>
      <c r="L51" s="133"/>
    </row>
    <row r="52" spans="1:14" x14ac:dyDescent="0.25">
      <c r="A52" s="133"/>
      <c r="B52" s="2"/>
      <c r="C52" s="2"/>
      <c r="D52" s="2"/>
      <c r="E52" s="2"/>
      <c r="F52" s="2"/>
      <c r="G52" s="2"/>
      <c r="H52" s="2"/>
      <c r="I52" s="2"/>
      <c r="J52" s="2"/>
      <c r="K52" s="2"/>
      <c r="L52" s="133"/>
    </row>
    <row r="53" spans="1:14" x14ac:dyDescent="0.25">
      <c r="B53" s="129" t="s">
        <v>38</v>
      </c>
      <c r="C53" s="127"/>
      <c r="D53" s="127"/>
      <c r="E53" s="127"/>
      <c r="F53" s="127"/>
      <c r="G53" s="127"/>
      <c r="H53" s="127"/>
      <c r="I53" s="127"/>
      <c r="J53" s="127"/>
      <c r="K53" s="130"/>
      <c r="L53" s="134"/>
    </row>
    <row r="54" spans="1:14" x14ac:dyDescent="0.25">
      <c r="B54" s="129" t="s">
        <v>39</v>
      </c>
      <c r="C54" s="127"/>
      <c r="D54" s="127"/>
      <c r="E54" s="127"/>
      <c r="F54" s="127"/>
      <c r="G54" s="127"/>
      <c r="H54" s="127"/>
      <c r="I54" s="127"/>
      <c r="J54" s="127"/>
      <c r="K54" s="130"/>
      <c r="L54" s="134"/>
    </row>
    <row r="55" spans="1:14" x14ac:dyDescent="0.25">
      <c r="B55" s="129" t="s">
        <v>40</v>
      </c>
      <c r="C55" s="127"/>
      <c r="D55" s="127"/>
      <c r="E55" s="127"/>
      <c r="F55" s="127"/>
      <c r="G55" s="127"/>
      <c r="H55" s="127"/>
      <c r="I55" s="127"/>
      <c r="J55" s="127"/>
      <c r="K55" s="130"/>
      <c r="L55" s="134"/>
    </row>
    <row r="56" spans="1:14" x14ac:dyDescent="0.25">
      <c r="B56" s="129" t="s">
        <v>41</v>
      </c>
      <c r="C56" s="127"/>
      <c r="D56" s="127"/>
      <c r="E56" s="127"/>
      <c r="F56" s="127"/>
      <c r="G56" s="127"/>
      <c r="H56" s="127"/>
      <c r="I56" s="127"/>
      <c r="J56" s="127"/>
      <c r="K56" s="130"/>
      <c r="L56" s="134"/>
    </row>
    <row r="57" spans="1:14" x14ac:dyDescent="0.25">
      <c r="B57" s="129" t="s">
        <v>42</v>
      </c>
      <c r="C57" s="127"/>
      <c r="D57" s="127"/>
      <c r="E57" s="127"/>
      <c r="F57" s="127"/>
      <c r="G57" s="127"/>
      <c r="H57" s="127"/>
      <c r="I57" s="127"/>
      <c r="J57" s="127"/>
      <c r="K57" s="130"/>
      <c r="L57" s="134"/>
    </row>
    <row r="58" spans="1:14" x14ac:dyDescent="0.25">
      <c r="B58" s="129" t="s">
        <v>43</v>
      </c>
      <c r="C58" s="127"/>
      <c r="D58" s="127"/>
      <c r="E58" s="127"/>
      <c r="F58" s="127"/>
      <c r="G58" s="127"/>
      <c r="H58" s="127"/>
      <c r="I58" s="127"/>
      <c r="J58" s="127"/>
      <c r="K58" s="130"/>
      <c r="L58" s="134"/>
    </row>
    <row r="59" spans="1:14" x14ac:dyDescent="0.25">
      <c r="B59" s="129" t="s">
        <v>44</v>
      </c>
      <c r="C59" s="127"/>
      <c r="D59" s="127"/>
      <c r="E59" s="127"/>
      <c r="F59" s="127"/>
      <c r="G59" s="127"/>
      <c r="H59" s="127"/>
      <c r="I59" s="127"/>
      <c r="J59" s="127"/>
      <c r="K59" s="130"/>
      <c r="L59" s="134"/>
    </row>
    <row r="60" spans="1:14" x14ac:dyDescent="0.25">
      <c r="B60" s="129" t="s">
        <v>45</v>
      </c>
      <c r="C60" s="127"/>
      <c r="D60" s="127"/>
      <c r="E60" s="127"/>
      <c r="F60" s="127"/>
      <c r="G60" s="127"/>
      <c r="H60" s="127"/>
      <c r="I60" s="127"/>
      <c r="J60" s="127"/>
      <c r="K60" s="130"/>
      <c r="L60" s="134"/>
      <c r="N60" s="2"/>
    </row>
    <row r="61" spans="1:14" ht="15.75" thickBot="1" x14ac:dyDescent="0.3">
      <c r="A61" s="133"/>
      <c r="B61" s="128"/>
      <c r="C61" s="128"/>
      <c r="D61" s="128"/>
      <c r="E61" s="128"/>
      <c r="F61" s="128"/>
      <c r="G61" s="128"/>
      <c r="H61" s="128"/>
      <c r="I61" s="128"/>
      <c r="J61" s="128"/>
      <c r="K61" s="131"/>
      <c r="L61" s="134"/>
      <c r="M61" s="137"/>
      <c r="N61" s="2"/>
    </row>
    <row r="62" spans="1:14" ht="16.5" thickTop="1" thickBot="1" x14ac:dyDescent="0.3">
      <c r="A62" s="133"/>
      <c r="B62" s="136"/>
      <c r="C62" s="132"/>
      <c r="D62" s="132"/>
      <c r="E62" s="132"/>
      <c r="F62" s="132"/>
      <c r="G62" s="132"/>
      <c r="H62" s="132"/>
      <c r="I62" s="132"/>
      <c r="J62" s="132"/>
      <c r="K62" s="132"/>
      <c r="L62" s="135"/>
      <c r="M62" s="137"/>
      <c r="N62" s="2"/>
    </row>
    <row r="63" spans="1:14" ht="15.75" thickTop="1" x14ac:dyDescent="0.25"/>
  </sheetData>
  <mergeCells count="8">
    <mergeCell ref="C44:L44"/>
    <mergeCell ref="C50:D50"/>
    <mergeCell ref="B2:L2"/>
    <mergeCell ref="B9:L9"/>
    <mergeCell ref="B20:L20"/>
    <mergeCell ref="B28:L28"/>
    <mergeCell ref="B38:L38"/>
    <mergeCell ref="B43:L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3:S35"/>
  <sheetViews>
    <sheetView tabSelected="1" workbookViewId="0">
      <selection activeCell="J28" sqref="J28"/>
    </sheetView>
  </sheetViews>
  <sheetFormatPr defaultRowHeight="15" x14ac:dyDescent="0.25"/>
  <cols>
    <col min="2" max="2" width="22.42578125" customWidth="1"/>
    <col min="3" max="3" width="27.7109375" customWidth="1"/>
    <col min="4" max="4" width="4.140625" customWidth="1"/>
    <col min="8" max="8" width="3.5703125" customWidth="1"/>
    <col min="12" max="12" width="3.28515625" customWidth="1"/>
    <col min="16" max="16" width="3.7109375" customWidth="1"/>
  </cols>
  <sheetData>
    <row r="3" spans="2:19" x14ac:dyDescent="0.25">
      <c r="B3" s="420" t="s">
        <v>110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2"/>
    </row>
    <row r="4" spans="2:19" x14ac:dyDescent="0.25">
      <c r="B4" s="251"/>
      <c r="C4" s="1"/>
      <c r="D4" s="252"/>
      <c r="E4" s="419" t="s">
        <v>46</v>
      </c>
      <c r="F4" s="419"/>
      <c r="G4" s="235"/>
      <c r="H4" s="253"/>
      <c r="I4" s="419" t="s">
        <v>47</v>
      </c>
      <c r="J4" s="419"/>
      <c r="K4" s="425"/>
      <c r="M4" s="426" t="s">
        <v>48</v>
      </c>
      <c r="N4" s="419"/>
      <c r="O4" s="427"/>
      <c r="Q4" s="426" t="s">
        <v>49</v>
      </c>
      <c r="R4" s="419"/>
      <c r="S4" s="427"/>
    </row>
    <row r="5" spans="2:19" x14ac:dyDescent="0.25">
      <c r="B5" s="254" t="s">
        <v>111</v>
      </c>
      <c r="C5" s="3"/>
      <c r="D5" s="252"/>
      <c r="E5" s="4" t="s">
        <v>9</v>
      </c>
      <c r="F5" s="4" t="s">
        <v>10</v>
      </c>
      <c r="G5" s="4" t="s">
        <v>51</v>
      </c>
      <c r="H5" s="255"/>
      <c r="I5" s="4" t="s">
        <v>9</v>
      </c>
      <c r="J5" s="4" t="s">
        <v>10</v>
      </c>
      <c r="K5" s="3" t="s">
        <v>51</v>
      </c>
      <c r="M5" s="4" t="s">
        <v>9</v>
      </c>
      <c r="N5" s="4" t="s">
        <v>10</v>
      </c>
      <c r="O5" s="256" t="s">
        <v>51</v>
      </c>
      <c r="P5" s="61"/>
      <c r="Q5" s="4" t="s">
        <v>9</v>
      </c>
      <c r="R5" s="4" t="s">
        <v>10</v>
      </c>
      <c r="S5" s="6" t="s">
        <v>51</v>
      </c>
    </row>
    <row r="6" spans="2:19" x14ac:dyDescent="0.25">
      <c r="B6" s="257" t="s">
        <v>112</v>
      </c>
      <c r="C6" s="7"/>
      <c r="D6" s="258"/>
      <c r="E6" s="259">
        <v>560</v>
      </c>
      <c r="F6" s="13">
        <v>212</v>
      </c>
      <c r="G6" s="260"/>
      <c r="H6" s="61"/>
      <c r="I6" s="13">
        <v>369</v>
      </c>
      <c r="J6" s="13">
        <v>532</v>
      </c>
      <c r="K6" s="15"/>
      <c r="M6" s="13">
        <v>207</v>
      </c>
      <c r="N6" s="13">
        <v>692</v>
      </c>
      <c r="O6" s="260"/>
      <c r="P6" s="61"/>
      <c r="Q6" s="13">
        <v>284</v>
      </c>
      <c r="R6" s="13">
        <v>692</v>
      </c>
      <c r="S6" s="12"/>
    </row>
    <row r="7" spans="2:19" x14ac:dyDescent="0.25">
      <c r="B7" s="257" t="s">
        <v>53</v>
      </c>
      <c r="C7" s="7"/>
      <c r="E7" s="13">
        <v>22</v>
      </c>
      <c r="F7" s="13">
        <v>108</v>
      </c>
      <c r="G7" s="8">
        <v>108</v>
      </c>
      <c r="I7" s="13">
        <v>33</v>
      </c>
      <c r="J7" s="13">
        <v>108</v>
      </c>
      <c r="K7" s="13">
        <v>108</v>
      </c>
      <c r="M7" s="13">
        <v>24</v>
      </c>
      <c r="N7" s="13">
        <v>108</v>
      </c>
      <c r="O7" s="13">
        <v>108</v>
      </c>
      <c r="Q7" s="13">
        <v>24</v>
      </c>
      <c r="R7" s="13">
        <v>108</v>
      </c>
      <c r="S7" s="13">
        <v>108</v>
      </c>
    </row>
    <row r="8" spans="2:19" x14ac:dyDescent="0.25">
      <c r="B8" s="257" t="s">
        <v>113</v>
      </c>
      <c r="C8" s="7"/>
      <c r="E8" s="259">
        <v>58</v>
      </c>
      <c r="F8" s="14"/>
      <c r="G8" s="260"/>
      <c r="H8" s="261"/>
      <c r="I8" s="262">
        <v>78</v>
      </c>
      <c r="J8" s="14"/>
      <c r="K8" s="260"/>
      <c r="L8" s="261"/>
      <c r="M8" s="13">
        <v>89</v>
      </c>
      <c r="N8" s="14"/>
      <c r="O8" s="260"/>
      <c r="P8" s="61"/>
      <c r="Q8" s="13">
        <v>12</v>
      </c>
      <c r="R8" s="16"/>
      <c r="S8" s="263"/>
    </row>
    <row r="9" spans="2:19" x14ac:dyDescent="0.25">
      <c r="B9" s="257" t="s">
        <v>114</v>
      </c>
      <c r="C9" s="7"/>
      <c r="E9" s="264"/>
      <c r="F9" s="260"/>
      <c r="G9" s="8">
        <v>372</v>
      </c>
      <c r="I9" s="264"/>
      <c r="J9" s="260"/>
      <c r="K9" s="13">
        <v>252</v>
      </c>
      <c r="M9" s="264"/>
      <c r="N9" s="260"/>
      <c r="O9" s="13">
        <v>132</v>
      </c>
      <c r="Q9" s="264"/>
      <c r="R9" s="265"/>
      <c r="S9" s="13">
        <v>132</v>
      </c>
    </row>
    <row r="10" spans="2:19" x14ac:dyDescent="0.25">
      <c r="B10" s="423" t="s">
        <v>54</v>
      </c>
      <c r="C10" s="424"/>
      <c r="D10" s="57"/>
      <c r="E10" s="17">
        <f>SUM(E6:E9)</f>
        <v>640</v>
      </c>
      <c r="F10" s="17">
        <f>SUM(F6:F7)</f>
        <v>320</v>
      </c>
      <c r="G10" s="31">
        <f>G7+G9</f>
        <v>480</v>
      </c>
      <c r="H10" s="266"/>
      <c r="I10" s="18">
        <f>SUM(I6:I9)</f>
        <v>480</v>
      </c>
      <c r="J10" s="17">
        <f>SUM(J6:J7)</f>
        <v>640</v>
      </c>
      <c r="K10" s="18">
        <f>K9+K7</f>
        <v>360</v>
      </c>
      <c r="M10" s="17">
        <f>SUM(M6:M9)</f>
        <v>320</v>
      </c>
      <c r="N10" s="17">
        <f>SUM(N6:N7)</f>
        <v>800</v>
      </c>
      <c r="O10" s="32">
        <f>O7+O9</f>
        <v>240</v>
      </c>
      <c r="P10" s="61"/>
      <c r="Q10" s="17">
        <f>SUM(Q6:Q9)</f>
        <v>320</v>
      </c>
      <c r="R10" s="17">
        <f>SUM(R6:R7)</f>
        <v>800</v>
      </c>
      <c r="S10" s="58">
        <f>S9+S7</f>
        <v>240</v>
      </c>
    </row>
    <row r="11" spans="2:19" x14ac:dyDescent="0.25">
      <c r="B11" s="33"/>
      <c r="P11" s="61"/>
    </row>
    <row r="12" spans="2:19" x14ac:dyDescent="0.25">
      <c r="B12" s="33"/>
      <c r="P12" s="61"/>
    </row>
    <row r="13" spans="2:19" x14ac:dyDescent="0.25">
      <c r="B13" s="267"/>
      <c r="C13" s="40"/>
      <c r="D13" s="63"/>
      <c r="E13" s="41"/>
      <c r="F13" s="42" t="s">
        <v>65</v>
      </c>
      <c r="G13" s="42"/>
      <c r="H13" s="268"/>
      <c r="I13" s="426" t="s">
        <v>65</v>
      </c>
      <c r="J13" s="419"/>
      <c r="K13" s="425"/>
      <c r="M13" s="426" t="s">
        <v>65</v>
      </c>
      <c r="N13" s="419"/>
      <c r="O13" s="419"/>
      <c r="P13" s="61"/>
      <c r="Q13" s="426" t="s">
        <v>65</v>
      </c>
      <c r="R13" s="419"/>
      <c r="S13" s="427"/>
    </row>
    <row r="14" spans="2:19" x14ac:dyDescent="0.25">
      <c r="B14" s="269" t="s">
        <v>66</v>
      </c>
      <c r="C14" s="15"/>
      <c r="E14" s="428">
        <f>E10+F10</f>
        <v>960</v>
      </c>
      <c r="F14" s="429"/>
      <c r="G14" s="430"/>
      <c r="I14" s="428">
        <f>I10+J10</f>
        <v>1120</v>
      </c>
      <c r="J14" s="429"/>
      <c r="K14" s="430"/>
      <c r="M14" s="428">
        <f>M10+N10</f>
        <v>1120</v>
      </c>
      <c r="N14" s="429"/>
      <c r="O14" s="429"/>
      <c r="P14" s="61"/>
      <c r="Q14" s="428">
        <f>Q10+R10</f>
        <v>1120</v>
      </c>
      <c r="R14" s="429"/>
      <c r="S14" s="431"/>
    </row>
    <row r="15" spans="2:19" x14ac:dyDescent="0.25">
      <c r="B15" s="269" t="s">
        <v>67</v>
      </c>
      <c r="C15" s="3"/>
      <c r="D15" s="255"/>
      <c r="E15" s="432">
        <f>E16-E14</f>
        <v>640</v>
      </c>
      <c r="F15" s="433"/>
      <c r="G15" s="434"/>
      <c r="H15" s="255"/>
      <c r="I15" s="428">
        <f>I16-I14</f>
        <v>480</v>
      </c>
      <c r="J15" s="429"/>
      <c r="K15" s="430"/>
      <c r="M15" s="428">
        <f>M16-M14</f>
        <v>480</v>
      </c>
      <c r="N15" s="429"/>
      <c r="O15" s="429"/>
      <c r="P15" s="61"/>
      <c r="Q15" s="428">
        <f>Q16-Q14</f>
        <v>480</v>
      </c>
      <c r="R15" s="429"/>
      <c r="S15" s="431"/>
    </row>
    <row r="16" spans="2:19" x14ac:dyDescent="0.25">
      <c r="B16" s="270" t="s">
        <v>68</v>
      </c>
      <c r="C16" s="44"/>
      <c r="D16" s="45"/>
      <c r="E16" s="435">
        <v>1600</v>
      </c>
      <c r="F16" s="436"/>
      <c r="G16" s="437"/>
      <c r="H16" s="45"/>
      <c r="I16" s="435">
        <v>1600</v>
      </c>
      <c r="J16" s="436"/>
      <c r="K16" s="437"/>
      <c r="L16" s="45"/>
      <c r="M16" s="435">
        <v>1600</v>
      </c>
      <c r="N16" s="436"/>
      <c r="O16" s="436"/>
      <c r="P16" s="271"/>
      <c r="Q16" s="435">
        <v>1600</v>
      </c>
      <c r="R16" s="436"/>
      <c r="S16" s="438"/>
    </row>
    <row r="19" spans="2:19" x14ac:dyDescent="0.25">
      <c r="B19" s="272" t="s">
        <v>70</v>
      </c>
      <c r="C19" s="46"/>
      <c r="D19" s="273"/>
      <c r="E19" s="47" t="s">
        <v>65</v>
      </c>
      <c r="M19" s="255" t="s">
        <v>115</v>
      </c>
    </row>
    <row r="20" spans="2:19" x14ac:dyDescent="0.25">
      <c r="B20" s="274"/>
      <c r="C20" s="48" t="s">
        <v>53</v>
      </c>
      <c r="E20" s="49">
        <f>E7+F7+G7+I7+J7+K7+M7+N7+O7+Q7+R7+S7</f>
        <v>967</v>
      </c>
      <c r="M20" s="255" t="s">
        <v>116</v>
      </c>
      <c r="N20" s="255" t="s">
        <v>117</v>
      </c>
      <c r="O20" s="255"/>
      <c r="P20" s="255"/>
      <c r="Q20" s="255"/>
      <c r="R20" s="255"/>
      <c r="S20" s="255"/>
    </row>
    <row r="21" spans="2:19" x14ac:dyDescent="0.25">
      <c r="B21" s="274"/>
      <c r="C21" s="48" t="s">
        <v>73</v>
      </c>
      <c r="E21" s="49">
        <f>E8+I8+M8+Q8</f>
        <v>237</v>
      </c>
      <c r="M21" t="s">
        <v>9</v>
      </c>
      <c r="N21" t="s">
        <v>118</v>
      </c>
    </row>
    <row r="22" spans="2:19" x14ac:dyDescent="0.25">
      <c r="B22" s="274"/>
      <c r="C22" s="48" t="s">
        <v>74</v>
      </c>
      <c r="E22" s="49">
        <f>E10+I10+M10+Q10</f>
        <v>1760</v>
      </c>
      <c r="G22" s="255" t="s">
        <v>119</v>
      </c>
      <c r="N22" t="s">
        <v>120</v>
      </c>
    </row>
    <row r="23" spans="2:19" x14ac:dyDescent="0.25">
      <c r="B23" s="274"/>
      <c r="C23" s="48" t="s">
        <v>75</v>
      </c>
      <c r="E23" s="49">
        <f>F10+J10+N10+R10</f>
        <v>2560</v>
      </c>
      <c r="N23" t="s">
        <v>121</v>
      </c>
    </row>
    <row r="24" spans="2:19" x14ac:dyDescent="0.25">
      <c r="B24" s="274"/>
      <c r="C24" s="48" t="s">
        <v>122</v>
      </c>
      <c r="E24" s="49">
        <f>E6+G9+I6+K9+M6+O9+Q6+S9</f>
        <v>2308</v>
      </c>
      <c r="G24" s="255" t="s">
        <v>123</v>
      </c>
      <c r="I24" s="255">
        <f>E25+E24</f>
        <v>4868</v>
      </c>
      <c r="M24" t="s">
        <v>10</v>
      </c>
      <c r="N24" t="s">
        <v>124</v>
      </c>
    </row>
    <row r="25" spans="2:19" x14ac:dyDescent="0.25">
      <c r="B25" s="274"/>
      <c r="C25" s="48" t="s">
        <v>79</v>
      </c>
      <c r="E25" s="49">
        <f>F10+J10+N10+R10</f>
        <v>2560</v>
      </c>
      <c r="M25" t="s">
        <v>51</v>
      </c>
      <c r="N25" t="s">
        <v>125</v>
      </c>
    </row>
    <row r="26" spans="2:19" x14ac:dyDescent="0.25">
      <c r="B26" s="275"/>
      <c r="C26" s="50" t="s">
        <v>83</v>
      </c>
      <c r="D26" s="276"/>
      <c r="E26" s="51">
        <f>E14+I14+M14+Q14</f>
        <v>4320</v>
      </c>
      <c r="N26" t="s">
        <v>126</v>
      </c>
    </row>
    <row r="27" spans="2:19" x14ac:dyDescent="0.25">
      <c r="B27" s="255"/>
      <c r="C27" s="255"/>
      <c r="E27" s="255"/>
      <c r="N27" t="s">
        <v>127</v>
      </c>
    </row>
    <row r="28" spans="2:19" x14ac:dyDescent="0.25">
      <c r="B28" t="s">
        <v>128</v>
      </c>
      <c r="C28" s="255"/>
    </row>
    <row r="29" spans="2:19" x14ac:dyDescent="0.25">
      <c r="B29" t="s">
        <v>129</v>
      </c>
      <c r="M29" t="s">
        <v>89</v>
      </c>
      <c r="N29" t="s">
        <v>130</v>
      </c>
    </row>
    <row r="30" spans="2:19" x14ac:dyDescent="0.25">
      <c r="N30" t="s">
        <v>131</v>
      </c>
    </row>
    <row r="31" spans="2:19" x14ac:dyDescent="0.25">
      <c r="N31" t="s">
        <v>132</v>
      </c>
    </row>
    <row r="33" spans="13:14" x14ac:dyDescent="0.25">
      <c r="M33" t="s">
        <v>133</v>
      </c>
      <c r="N33" t="s">
        <v>134</v>
      </c>
    </row>
    <row r="34" spans="13:14" x14ac:dyDescent="0.25">
      <c r="N34" t="s">
        <v>135</v>
      </c>
    </row>
    <row r="35" spans="13:14" x14ac:dyDescent="0.25">
      <c r="N35" t="s">
        <v>136</v>
      </c>
    </row>
  </sheetData>
  <mergeCells count="21">
    <mergeCell ref="E15:G15"/>
    <mergeCell ref="I15:K15"/>
    <mergeCell ref="M15:O15"/>
    <mergeCell ref="Q15:S15"/>
    <mergeCell ref="E16:G16"/>
    <mergeCell ref="I16:K16"/>
    <mergeCell ref="M16:O16"/>
    <mergeCell ref="Q16:S16"/>
    <mergeCell ref="I13:K13"/>
    <mergeCell ref="M13:O13"/>
    <mergeCell ref="Q13:S13"/>
    <mergeCell ref="E14:G14"/>
    <mergeCell ref="I14:K14"/>
    <mergeCell ref="M14:O14"/>
    <mergeCell ref="Q14:S14"/>
    <mergeCell ref="B10:C10"/>
    <mergeCell ref="B3:S3"/>
    <mergeCell ref="E4:F4"/>
    <mergeCell ref="I4:K4"/>
    <mergeCell ref="M4:O4"/>
    <mergeCell ref="Q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S47"/>
  <sheetViews>
    <sheetView zoomScaleNormal="110" workbookViewId="0">
      <selection activeCell="B42" sqref="B42:D42"/>
    </sheetView>
  </sheetViews>
  <sheetFormatPr defaultColWidth="11.42578125" defaultRowHeight="15" x14ac:dyDescent="0.25"/>
  <cols>
    <col min="1" max="1" width="6" customWidth="1"/>
    <col min="2" max="2" width="26.5703125" customWidth="1"/>
    <col min="3" max="3" width="6" customWidth="1"/>
    <col min="4" max="4" width="3.140625" customWidth="1"/>
    <col min="5" max="5" width="8" customWidth="1"/>
    <col min="6" max="6" width="7.140625" customWidth="1"/>
    <col min="7" max="7" width="7" customWidth="1"/>
    <col min="8" max="8" width="8.28515625" customWidth="1"/>
    <col min="9" max="10" width="7" customWidth="1"/>
    <col min="11" max="11" width="7.42578125" customWidth="1"/>
    <col min="12" max="13" width="7.140625" customWidth="1"/>
    <col min="14" max="14" width="7" customWidth="1"/>
    <col min="15" max="15" width="6.42578125" customWidth="1"/>
    <col min="16" max="16" width="8.7109375" customWidth="1"/>
    <col min="17" max="17" width="7.28515625" customWidth="1"/>
    <col min="18" max="18" width="7.7109375" customWidth="1"/>
    <col min="19" max="19" width="8.140625" customWidth="1"/>
  </cols>
  <sheetData>
    <row r="1" spans="2:19" ht="15.75" thickBot="1" x14ac:dyDescent="0.3"/>
    <row r="2" spans="2:19" x14ac:dyDescent="0.25">
      <c r="B2" s="443" t="s">
        <v>139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5"/>
    </row>
    <row r="3" spans="2:19" x14ac:dyDescent="0.25">
      <c r="B3" s="177"/>
      <c r="C3" s="141"/>
      <c r="D3" s="53"/>
      <c r="E3" s="446" t="s">
        <v>101</v>
      </c>
      <c r="F3" s="446"/>
      <c r="G3" s="446"/>
      <c r="H3" s="145"/>
      <c r="I3" s="446" t="s">
        <v>102</v>
      </c>
      <c r="J3" s="446"/>
      <c r="K3" s="446"/>
      <c r="L3" s="2"/>
      <c r="M3" s="446" t="s">
        <v>103</v>
      </c>
      <c r="N3" s="446"/>
      <c r="O3" s="446"/>
      <c r="P3" s="2"/>
      <c r="Q3" s="446" t="s">
        <v>104</v>
      </c>
      <c r="R3" s="446"/>
      <c r="S3" s="447"/>
    </row>
    <row r="4" spans="2:19" x14ac:dyDescent="0.25">
      <c r="B4" s="178" t="s">
        <v>50</v>
      </c>
      <c r="C4" s="83"/>
      <c r="D4" s="53"/>
      <c r="E4" s="155" t="s">
        <v>9</v>
      </c>
      <c r="F4" s="156" t="s">
        <v>10</v>
      </c>
      <c r="G4" s="157" t="s">
        <v>51</v>
      </c>
      <c r="H4" s="5"/>
      <c r="I4" s="155" t="s">
        <v>9</v>
      </c>
      <c r="J4" s="156" t="s">
        <v>10</v>
      </c>
      <c r="K4" s="157" t="s">
        <v>51</v>
      </c>
      <c r="L4" s="2"/>
      <c r="M4" s="155" t="s">
        <v>9</v>
      </c>
      <c r="N4" s="156" t="s">
        <v>10</v>
      </c>
      <c r="O4" s="157" t="s">
        <v>51</v>
      </c>
      <c r="P4" s="2"/>
      <c r="Q4" s="155" t="s">
        <v>9</v>
      </c>
      <c r="R4" s="156" t="s">
        <v>10</v>
      </c>
      <c r="S4" s="179" t="s">
        <v>51</v>
      </c>
    </row>
    <row r="5" spans="2:19" x14ac:dyDescent="0.25">
      <c r="B5" s="180" t="s">
        <v>52</v>
      </c>
      <c r="C5" s="75"/>
      <c r="D5" s="54"/>
      <c r="E5" s="158">
        <v>447</v>
      </c>
      <c r="F5" s="9">
        <v>252</v>
      </c>
      <c r="G5" s="159"/>
      <c r="H5" s="37"/>
      <c r="I5" s="160">
        <v>354</v>
      </c>
      <c r="J5" s="2">
        <v>640</v>
      </c>
      <c r="K5" s="161"/>
      <c r="L5" s="2"/>
      <c r="M5" s="176">
        <v>223</v>
      </c>
      <c r="N5" s="9">
        <v>1080</v>
      </c>
      <c r="O5" s="161"/>
      <c r="P5" s="2"/>
      <c r="Q5" s="176">
        <v>264</v>
      </c>
      <c r="R5" s="146">
        <v>1080</v>
      </c>
      <c r="S5" s="181"/>
    </row>
    <row r="6" spans="2:19" x14ac:dyDescent="0.25">
      <c r="B6" s="180" t="s">
        <v>53</v>
      </c>
      <c r="C6" s="75"/>
      <c r="D6" s="2"/>
      <c r="E6" s="160">
        <v>15</v>
      </c>
      <c r="F6" s="2">
        <v>108</v>
      </c>
      <c r="G6" s="159">
        <v>108</v>
      </c>
      <c r="H6" s="2"/>
      <c r="I6" s="160">
        <v>33</v>
      </c>
      <c r="J6" s="2">
        <v>108</v>
      </c>
      <c r="K6" s="171">
        <v>168</v>
      </c>
      <c r="L6" s="2"/>
      <c r="M6" s="160">
        <v>24</v>
      </c>
      <c r="N6" s="146">
        <v>96</v>
      </c>
      <c r="O6" s="171">
        <v>120</v>
      </c>
      <c r="P6" s="2"/>
      <c r="Q6" s="160">
        <v>24</v>
      </c>
      <c r="R6" s="9">
        <v>96</v>
      </c>
      <c r="S6" s="182">
        <v>120</v>
      </c>
    </row>
    <row r="7" spans="2:19" x14ac:dyDescent="0.25">
      <c r="B7" s="180" t="s">
        <v>105</v>
      </c>
      <c r="C7" s="75"/>
      <c r="D7" s="2"/>
      <c r="E7" s="160"/>
      <c r="F7" s="25"/>
      <c r="G7" s="161"/>
      <c r="H7" s="2"/>
      <c r="I7" s="160"/>
      <c r="J7" s="25"/>
      <c r="K7" s="161"/>
      <c r="L7" s="2"/>
      <c r="M7" s="176">
        <v>80</v>
      </c>
      <c r="N7" s="25"/>
      <c r="O7" s="161"/>
      <c r="P7" s="2"/>
      <c r="Q7" s="176">
        <v>80</v>
      </c>
      <c r="R7" s="25"/>
      <c r="S7" s="181"/>
    </row>
    <row r="8" spans="2:19" x14ac:dyDescent="0.25">
      <c r="B8" s="448" t="s">
        <v>85</v>
      </c>
      <c r="C8" s="449"/>
      <c r="D8" s="2"/>
      <c r="E8" s="162">
        <f>SUM(E5:E7)</f>
        <v>462</v>
      </c>
      <c r="F8" s="163">
        <f>SUM(F5:F6)</f>
        <v>360</v>
      </c>
      <c r="G8" s="164">
        <v>80</v>
      </c>
      <c r="H8" s="5"/>
      <c r="I8" s="162">
        <f>SUM(I5:I7)</f>
        <v>387</v>
      </c>
      <c r="J8" s="163">
        <f>SUM(J5:J7)</f>
        <v>748</v>
      </c>
      <c r="K8" s="164">
        <f>K6</f>
        <v>168</v>
      </c>
      <c r="L8" s="2"/>
      <c r="M8" s="162">
        <f>SUM(M5:M7)</f>
        <v>327</v>
      </c>
      <c r="N8" s="163">
        <f>SUM(N5:N6)</f>
        <v>1176</v>
      </c>
      <c r="O8" s="164">
        <f>O6</f>
        <v>120</v>
      </c>
      <c r="P8" s="2"/>
      <c r="Q8" s="162">
        <f>SUM(Q5:Q7)</f>
        <v>368</v>
      </c>
      <c r="R8" s="163">
        <f>SUM(R5:R6)</f>
        <v>1176</v>
      </c>
      <c r="S8" s="183">
        <f>S6</f>
        <v>120</v>
      </c>
    </row>
    <row r="9" spans="2:19" x14ac:dyDescent="0.25">
      <c r="B9" s="184"/>
      <c r="C9" s="5"/>
      <c r="D9" s="37"/>
      <c r="E9" s="5"/>
      <c r="F9" s="5"/>
      <c r="G9" s="5"/>
      <c r="H9" s="5"/>
      <c r="I9" s="5"/>
      <c r="J9" s="5"/>
      <c r="K9" s="2"/>
      <c r="L9" s="2"/>
      <c r="M9" s="5"/>
      <c r="N9" s="5"/>
      <c r="O9" s="2"/>
      <c r="P9" s="2"/>
      <c r="Q9" s="5"/>
      <c r="R9" s="5"/>
      <c r="S9" s="182"/>
    </row>
    <row r="10" spans="2:19" x14ac:dyDescent="0.25">
      <c r="B10" s="178" t="s">
        <v>55</v>
      </c>
      <c r="C10" s="83"/>
      <c r="D10" s="5"/>
      <c r="E10" s="155" t="s">
        <v>9</v>
      </c>
      <c r="F10" s="156"/>
      <c r="G10" s="157"/>
      <c r="H10" s="5"/>
      <c r="I10" s="155" t="s">
        <v>9</v>
      </c>
      <c r="J10" s="156"/>
      <c r="K10" s="168"/>
      <c r="L10" s="2"/>
      <c r="M10" s="155" t="s">
        <v>9</v>
      </c>
      <c r="N10" s="156"/>
      <c r="O10" s="168"/>
      <c r="P10" s="2"/>
      <c r="Q10" s="155" t="s">
        <v>9</v>
      </c>
      <c r="R10" s="156"/>
      <c r="S10" s="185"/>
    </row>
    <row r="11" spans="2:19" x14ac:dyDescent="0.25">
      <c r="B11" s="186" t="s">
        <v>56</v>
      </c>
      <c r="C11" s="25"/>
      <c r="D11" s="2"/>
      <c r="E11" s="160">
        <v>20</v>
      </c>
      <c r="F11" s="25"/>
      <c r="G11" s="161"/>
      <c r="H11" s="2"/>
      <c r="I11" s="160">
        <v>21</v>
      </c>
      <c r="J11" s="25"/>
      <c r="K11" s="161"/>
      <c r="L11" s="2"/>
      <c r="M11" s="160">
        <v>15</v>
      </c>
      <c r="N11" s="25"/>
      <c r="O11" s="161"/>
      <c r="P11" s="2"/>
      <c r="Q11" s="160">
        <v>0</v>
      </c>
      <c r="R11" s="25"/>
      <c r="S11" s="181"/>
    </row>
    <row r="12" spans="2:19" x14ac:dyDescent="0.25">
      <c r="B12" s="186" t="s">
        <v>57</v>
      </c>
      <c r="C12" s="25"/>
      <c r="D12" s="2"/>
      <c r="E12" s="160">
        <v>0</v>
      </c>
      <c r="F12" s="25"/>
      <c r="G12" s="161"/>
      <c r="H12" s="2"/>
      <c r="I12" s="160">
        <v>24</v>
      </c>
      <c r="J12" s="25"/>
      <c r="K12" s="161"/>
      <c r="L12" s="2"/>
      <c r="M12" s="160">
        <v>15</v>
      </c>
      <c r="N12" s="25"/>
      <c r="O12" s="161"/>
      <c r="P12" s="2"/>
      <c r="Q12" s="160">
        <v>0</v>
      </c>
      <c r="R12" s="25"/>
      <c r="S12" s="181"/>
    </row>
    <row r="13" spans="2:19" x14ac:dyDescent="0.25">
      <c r="B13" s="186" t="s">
        <v>58</v>
      </c>
      <c r="C13" s="25"/>
      <c r="D13" s="2"/>
      <c r="E13" s="160">
        <v>25</v>
      </c>
      <c r="F13" s="25"/>
      <c r="G13" s="161"/>
      <c r="H13" s="2"/>
      <c r="I13" s="160">
        <v>21</v>
      </c>
      <c r="J13" s="25"/>
      <c r="K13" s="161"/>
      <c r="L13" s="2"/>
      <c r="M13" s="160">
        <v>15</v>
      </c>
      <c r="N13" s="25"/>
      <c r="O13" s="161"/>
      <c r="P13" s="2"/>
      <c r="Q13" s="160">
        <v>0</v>
      </c>
      <c r="R13" s="25"/>
      <c r="S13" s="181"/>
    </row>
    <row r="14" spans="2:19" x14ac:dyDescent="0.25">
      <c r="B14" s="186" t="s">
        <v>59</v>
      </c>
      <c r="C14" s="25"/>
      <c r="D14" s="2"/>
      <c r="E14" s="160">
        <v>13</v>
      </c>
      <c r="F14" s="25"/>
      <c r="G14" s="161"/>
      <c r="H14" s="2"/>
      <c r="I14" s="160">
        <v>12</v>
      </c>
      <c r="J14" s="25"/>
      <c r="K14" s="161"/>
      <c r="L14" s="2"/>
      <c r="M14" s="160">
        <v>6</v>
      </c>
      <c r="N14" s="25"/>
      <c r="O14" s="161"/>
      <c r="P14" s="2"/>
      <c r="Q14" s="160">
        <v>10</v>
      </c>
      <c r="R14" s="25"/>
      <c r="S14" s="181"/>
    </row>
    <row r="15" spans="2:19" x14ac:dyDescent="0.25">
      <c r="B15" s="448" t="s">
        <v>60</v>
      </c>
      <c r="C15" s="449"/>
      <c r="D15" s="2"/>
      <c r="E15" s="162">
        <f>SUM(E11:E14)</f>
        <v>58</v>
      </c>
      <c r="F15" s="165"/>
      <c r="G15" s="166"/>
      <c r="H15" s="2"/>
      <c r="I15" s="162">
        <f>SUM(I11:I14)</f>
        <v>78</v>
      </c>
      <c r="J15" s="165"/>
      <c r="K15" s="166"/>
      <c r="L15" s="2"/>
      <c r="M15" s="162">
        <f>SUM(M11:M14)</f>
        <v>51</v>
      </c>
      <c r="N15" s="165"/>
      <c r="O15" s="166"/>
      <c r="P15" s="2"/>
      <c r="Q15" s="162">
        <f>SUM(Q11:Q14)</f>
        <v>10</v>
      </c>
      <c r="R15" s="165"/>
      <c r="S15" s="187"/>
    </row>
    <row r="16" spans="2:19" x14ac:dyDescent="0.25">
      <c r="B16" s="18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89"/>
    </row>
    <row r="17" spans="2:19" x14ac:dyDescent="0.25">
      <c r="B17" s="190" t="s">
        <v>61</v>
      </c>
      <c r="C17" s="25"/>
      <c r="D17" s="2"/>
      <c r="E17" s="155" t="s">
        <v>9</v>
      </c>
      <c r="F17" s="167"/>
      <c r="G17" s="168"/>
      <c r="H17" s="2"/>
      <c r="I17" s="155" t="s">
        <v>9</v>
      </c>
      <c r="J17" s="167"/>
      <c r="K17" s="168"/>
      <c r="L17" s="2"/>
      <c r="M17" s="175"/>
      <c r="N17" s="167"/>
      <c r="O17" s="168"/>
      <c r="P17" s="2"/>
      <c r="Q17" s="175"/>
      <c r="R17" s="167"/>
      <c r="S17" s="185"/>
    </row>
    <row r="18" spans="2:19" x14ac:dyDescent="0.25">
      <c r="B18" s="186" t="s">
        <v>62</v>
      </c>
      <c r="C18" s="25"/>
      <c r="D18" s="2"/>
      <c r="E18" s="160">
        <v>140</v>
      </c>
      <c r="F18" s="25"/>
      <c r="G18" s="161"/>
      <c r="H18" s="2"/>
      <c r="I18" s="160">
        <v>51</v>
      </c>
      <c r="J18" s="25"/>
      <c r="K18" s="161"/>
      <c r="L18" s="2"/>
      <c r="M18" s="160">
        <v>22</v>
      </c>
      <c r="N18" s="25"/>
      <c r="O18" s="161"/>
      <c r="P18" s="2"/>
      <c r="Q18" s="160">
        <v>22</v>
      </c>
      <c r="R18" s="25"/>
      <c r="S18" s="181"/>
    </row>
    <row r="19" spans="2:19" x14ac:dyDescent="0.25">
      <c r="B19" s="448" t="s">
        <v>63</v>
      </c>
      <c r="C19" s="449"/>
      <c r="D19" s="2"/>
      <c r="E19" s="169">
        <f>E18</f>
        <v>140</v>
      </c>
      <c r="F19" s="83"/>
      <c r="G19" s="170"/>
      <c r="H19" s="2"/>
      <c r="I19" s="169">
        <f>I18</f>
        <v>51</v>
      </c>
      <c r="J19" s="83"/>
      <c r="K19" s="161"/>
      <c r="L19" s="2"/>
      <c r="M19" s="169">
        <f>M18</f>
        <v>22</v>
      </c>
      <c r="N19" s="83"/>
      <c r="O19" s="161"/>
      <c r="P19" s="2"/>
      <c r="Q19" s="169">
        <f>Q18</f>
        <v>22</v>
      </c>
      <c r="R19" s="83"/>
      <c r="S19" s="181"/>
    </row>
    <row r="20" spans="2:19" x14ac:dyDescent="0.25">
      <c r="B20" s="191"/>
      <c r="C20" s="2"/>
      <c r="D20" s="2"/>
      <c r="E20" s="160"/>
      <c r="F20" s="2"/>
      <c r="G20" s="171"/>
      <c r="H20" s="2"/>
      <c r="I20" s="160"/>
      <c r="J20" s="2"/>
      <c r="K20" s="171"/>
      <c r="L20" s="2"/>
      <c r="M20" s="160"/>
      <c r="N20" s="2"/>
      <c r="O20" s="171"/>
      <c r="P20" s="2"/>
      <c r="Q20" s="160"/>
      <c r="R20" s="2"/>
      <c r="S20" s="182"/>
    </row>
    <row r="21" spans="2:19" x14ac:dyDescent="0.25">
      <c r="B21" s="448" t="s">
        <v>64</v>
      </c>
      <c r="C21" s="449"/>
      <c r="D21" s="5"/>
      <c r="E21" s="162">
        <f>SUM(E8,E15,E19)</f>
        <v>660</v>
      </c>
      <c r="F21" s="163">
        <f>F8+F19</f>
        <v>360</v>
      </c>
      <c r="G21" s="164">
        <f>G8</f>
        <v>80</v>
      </c>
      <c r="H21" s="5"/>
      <c r="I21" s="162">
        <f xml:space="preserve"> I8+I15+I19</f>
        <v>516</v>
      </c>
      <c r="J21" s="163">
        <f>J8+J19</f>
        <v>748</v>
      </c>
      <c r="K21" s="164">
        <f>K8</f>
        <v>168</v>
      </c>
      <c r="L21" s="2"/>
      <c r="M21" s="162">
        <f>SUM(M8+M15+M19)</f>
        <v>400</v>
      </c>
      <c r="N21" s="163">
        <f>N8+N19</f>
        <v>1176</v>
      </c>
      <c r="O21" s="164">
        <f>O8</f>
        <v>120</v>
      </c>
      <c r="P21" s="2"/>
      <c r="Q21" s="162">
        <f>SUM(Q8+Q15+Q19)</f>
        <v>400</v>
      </c>
      <c r="R21" s="163">
        <f>R8+R19</f>
        <v>1176</v>
      </c>
      <c r="S21" s="183">
        <f>S8</f>
        <v>120</v>
      </c>
    </row>
    <row r="22" spans="2:19" x14ac:dyDescent="0.25">
      <c r="B22" s="19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"/>
      <c r="Q22" s="9"/>
      <c r="R22" s="9"/>
      <c r="S22" s="189"/>
    </row>
    <row r="23" spans="2:19" x14ac:dyDescent="0.25">
      <c r="B23" s="192"/>
      <c r="C23" s="142"/>
      <c r="D23" s="43"/>
      <c r="E23" s="172"/>
      <c r="F23" s="173" t="s">
        <v>65</v>
      </c>
      <c r="G23" s="174"/>
      <c r="H23" s="43"/>
      <c r="I23" s="450" t="s">
        <v>65</v>
      </c>
      <c r="J23" s="451"/>
      <c r="K23" s="452"/>
      <c r="L23" s="2"/>
      <c r="M23" s="450" t="s">
        <v>65</v>
      </c>
      <c r="N23" s="451"/>
      <c r="O23" s="452"/>
      <c r="P23" s="2"/>
      <c r="Q23" s="450" t="s">
        <v>65</v>
      </c>
      <c r="R23" s="451"/>
      <c r="S23" s="453"/>
    </row>
    <row r="24" spans="2:19" x14ac:dyDescent="0.25">
      <c r="B24" s="190" t="s">
        <v>66</v>
      </c>
      <c r="C24" s="147"/>
      <c r="D24" s="2"/>
      <c r="E24" s="439">
        <f>E21+F21</f>
        <v>1020</v>
      </c>
      <c r="F24" s="440"/>
      <c r="G24" s="441"/>
      <c r="H24" s="2"/>
      <c r="I24" s="439">
        <f>I21+J21</f>
        <v>1264</v>
      </c>
      <c r="J24" s="440"/>
      <c r="K24" s="441"/>
      <c r="L24" s="2"/>
      <c r="M24" s="439">
        <f>M21+N21</f>
        <v>1576</v>
      </c>
      <c r="N24" s="440"/>
      <c r="O24" s="441"/>
      <c r="P24" s="2"/>
      <c r="Q24" s="439">
        <f>Q21+R21</f>
        <v>1576</v>
      </c>
      <c r="R24" s="440"/>
      <c r="S24" s="442"/>
    </row>
    <row r="25" spans="2:19" x14ac:dyDescent="0.25">
      <c r="B25" s="190" t="s">
        <v>67</v>
      </c>
      <c r="C25" s="83"/>
      <c r="D25" s="5"/>
      <c r="E25" s="454">
        <f>E26-E24</f>
        <v>580</v>
      </c>
      <c r="F25" s="455"/>
      <c r="G25" s="456"/>
      <c r="H25" s="5"/>
      <c r="I25" s="439">
        <f>I26-I24</f>
        <v>336</v>
      </c>
      <c r="J25" s="440"/>
      <c r="K25" s="441"/>
      <c r="L25" s="2"/>
      <c r="M25" s="439">
        <f>M26-M24</f>
        <v>24</v>
      </c>
      <c r="N25" s="440"/>
      <c r="O25" s="441"/>
      <c r="P25" s="2"/>
      <c r="Q25" s="439">
        <f>Q26-Q24</f>
        <v>24</v>
      </c>
      <c r="R25" s="440"/>
      <c r="S25" s="442"/>
    </row>
    <row r="26" spans="2:19" x14ac:dyDescent="0.25">
      <c r="B26" s="190" t="s">
        <v>68</v>
      </c>
      <c r="C26" s="83"/>
      <c r="D26" s="2"/>
      <c r="E26" s="457">
        <v>1600</v>
      </c>
      <c r="F26" s="458"/>
      <c r="G26" s="459"/>
      <c r="H26" s="2"/>
      <c r="I26" s="457">
        <v>1600</v>
      </c>
      <c r="J26" s="458"/>
      <c r="K26" s="459"/>
      <c r="L26" s="2"/>
      <c r="M26" s="457">
        <v>1600</v>
      </c>
      <c r="N26" s="458"/>
      <c r="O26" s="459"/>
      <c r="P26" s="2"/>
      <c r="Q26" s="457">
        <v>1600</v>
      </c>
      <c r="R26" s="458"/>
      <c r="S26" s="460"/>
    </row>
    <row r="27" spans="2:19" x14ac:dyDescent="0.25">
      <c r="B27" s="19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82"/>
    </row>
    <row r="28" spans="2:19" x14ac:dyDescent="0.25">
      <c r="B28" s="19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82"/>
    </row>
    <row r="29" spans="2:19" x14ac:dyDescent="0.25">
      <c r="B29" s="193" t="s">
        <v>90</v>
      </c>
      <c r="C29" s="198"/>
      <c r="D29" s="148"/>
      <c r="E29" s="201">
        <f>SUM(E8+E19)</f>
        <v>602</v>
      </c>
      <c r="F29" s="149"/>
      <c r="G29" s="150"/>
      <c r="H29" s="148"/>
      <c r="I29" s="201">
        <f>I8+I19</f>
        <v>438</v>
      </c>
      <c r="J29" s="149"/>
      <c r="K29" s="150"/>
      <c r="L29" s="148"/>
      <c r="M29" s="204">
        <f>SUM(M8+M19)</f>
        <v>349</v>
      </c>
      <c r="N29" s="149"/>
      <c r="O29" s="150"/>
      <c r="P29" s="148"/>
      <c r="Q29" s="201">
        <f>SUM(Q8+Q19)</f>
        <v>390</v>
      </c>
      <c r="R29" s="149"/>
      <c r="S29" s="194"/>
    </row>
    <row r="30" spans="2:19" x14ac:dyDescent="0.25">
      <c r="B30" s="195" t="s">
        <v>91</v>
      </c>
      <c r="C30" s="199"/>
      <c r="D30" s="2"/>
      <c r="E30" s="202"/>
      <c r="F30" s="140">
        <f>SUM(F8)</f>
        <v>360</v>
      </c>
      <c r="G30" s="151"/>
      <c r="H30" s="2"/>
      <c r="I30" s="202"/>
      <c r="J30" s="140">
        <f>J8</f>
        <v>748</v>
      </c>
      <c r="K30" s="151"/>
      <c r="L30" s="2"/>
      <c r="M30" s="202"/>
      <c r="N30" s="140">
        <f>N8</f>
        <v>1176</v>
      </c>
      <c r="O30" s="151"/>
      <c r="P30" s="2"/>
      <c r="Q30" s="202"/>
      <c r="R30" s="140">
        <f>R8</f>
        <v>1176</v>
      </c>
      <c r="S30" s="196"/>
    </row>
    <row r="31" spans="2:19" x14ac:dyDescent="0.25">
      <c r="B31" s="195"/>
      <c r="C31" s="199"/>
      <c r="D31" s="2"/>
      <c r="E31" s="202"/>
      <c r="F31" s="140"/>
      <c r="G31" s="151"/>
      <c r="H31" s="2"/>
      <c r="I31" s="202"/>
      <c r="J31" s="140"/>
      <c r="K31" s="151"/>
      <c r="L31" s="2"/>
      <c r="M31" s="202"/>
      <c r="N31" s="140"/>
      <c r="O31" s="151"/>
      <c r="P31" s="2"/>
      <c r="Q31" s="202"/>
      <c r="R31" s="140"/>
      <c r="S31" s="196"/>
    </row>
    <row r="32" spans="2:19" x14ac:dyDescent="0.25">
      <c r="B32" s="205" t="s">
        <v>69</v>
      </c>
      <c r="C32" s="200"/>
      <c r="D32" s="152"/>
      <c r="E32" s="203"/>
      <c r="F32" s="153"/>
      <c r="G32" s="154">
        <f>E29+F30</f>
        <v>962</v>
      </c>
      <c r="H32" s="152"/>
      <c r="I32" s="203"/>
      <c r="J32" s="153"/>
      <c r="K32" s="154">
        <f>I29+J30</f>
        <v>1186</v>
      </c>
      <c r="L32" s="152"/>
      <c r="M32" s="203"/>
      <c r="N32" s="153"/>
      <c r="O32" s="154">
        <f>M29+N30</f>
        <v>1525</v>
      </c>
      <c r="P32" s="152"/>
      <c r="Q32" s="203"/>
      <c r="R32" s="153"/>
      <c r="S32" s="206">
        <f>Q29+R30</f>
        <v>1566</v>
      </c>
    </row>
    <row r="33" spans="2:19" ht="15.75" thickBot="1" x14ac:dyDescent="0.3">
      <c r="B33" s="19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82"/>
    </row>
    <row r="34" spans="2:19" ht="15.75" thickTop="1" x14ac:dyDescent="0.25">
      <c r="B34" s="207" t="s">
        <v>70</v>
      </c>
      <c r="C34" s="46"/>
      <c r="D34" s="144"/>
      <c r="E34" s="47" t="s">
        <v>65</v>
      </c>
      <c r="F34" s="2"/>
      <c r="G34" s="2"/>
      <c r="H34" s="52" t="s">
        <v>71</v>
      </c>
      <c r="I34" s="52"/>
      <c r="J34" s="52"/>
      <c r="K34" s="52"/>
      <c r="L34" s="52"/>
      <c r="M34" s="52"/>
      <c r="N34" s="52"/>
      <c r="O34" s="52"/>
      <c r="P34" s="52"/>
      <c r="Q34" s="52"/>
      <c r="R34" s="208"/>
      <c r="S34" s="209"/>
    </row>
    <row r="35" spans="2:19" x14ac:dyDescent="0.25">
      <c r="B35" s="472" t="s">
        <v>53</v>
      </c>
      <c r="C35" s="474"/>
      <c r="D35" s="473"/>
      <c r="E35" s="49">
        <f>E6+F6+G6+I6+J6+K6+M6+N6+O6+Q6+R6+S6</f>
        <v>1020</v>
      </c>
      <c r="F35" s="2"/>
      <c r="G35" s="2"/>
      <c r="H35" s="210" t="s">
        <v>72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211"/>
    </row>
    <row r="36" spans="2:19" x14ac:dyDescent="0.25">
      <c r="B36" s="472" t="s">
        <v>73</v>
      </c>
      <c r="C36" s="473"/>
      <c r="D36" s="139"/>
      <c r="E36" s="49">
        <f>E15+I15+M15+Q15</f>
        <v>197</v>
      </c>
      <c r="F36" s="2"/>
      <c r="G36" s="2"/>
      <c r="H36" s="208"/>
      <c r="I36" s="208"/>
      <c r="J36" s="52"/>
      <c r="K36" s="52"/>
      <c r="L36" s="52"/>
      <c r="M36" s="52"/>
      <c r="N36" s="52"/>
      <c r="O36" s="52"/>
      <c r="P36" s="52"/>
      <c r="Q36" s="52"/>
      <c r="R36" s="52"/>
      <c r="S36" s="211"/>
    </row>
    <row r="37" spans="2:19" x14ac:dyDescent="0.25">
      <c r="B37" s="472" t="s">
        <v>74</v>
      </c>
      <c r="C37" s="473"/>
      <c r="D37" s="139"/>
      <c r="E37" s="49">
        <f>E21+I21+M21+Q21</f>
        <v>1976</v>
      </c>
      <c r="F37" s="2"/>
      <c r="G37" s="2"/>
      <c r="H37" s="2"/>
      <c r="I37" s="2"/>
      <c r="J37" s="37"/>
      <c r="K37" s="37"/>
      <c r="L37" s="37"/>
      <c r="M37" s="37"/>
      <c r="N37" s="2"/>
      <c r="O37" s="2"/>
      <c r="P37" s="2"/>
      <c r="Q37" s="2"/>
      <c r="R37" s="2"/>
      <c r="S37" s="182"/>
    </row>
    <row r="38" spans="2:19" x14ac:dyDescent="0.25">
      <c r="B38" s="472" t="s">
        <v>75</v>
      </c>
      <c r="C38" s="474"/>
      <c r="D38" s="473"/>
      <c r="E38" s="49">
        <f>F21+J21+N21+R21</f>
        <v>3460</v>
      </c>
      <c r="F38" s="2"/>
      <c r="G38" s="2"/>
      <c r="H38" s="229" t="s">
        <v>76</v>
      </c>
      <c r="I38" s="230"/>
      <c r="J38" s="230"/>
      <c r="K38" s="230"/>
      <c r="L38" s="230"/>
      <c r="M38" s="230"/>
      <c r="N38" s="218"/>
      <c r="O38" s="2"/>
      <c r="P38" s="2"/>
      <c r="Q38" s="2"/>
      <c r="R38" s="2"/>
      <c r="S38" s="182"/>
    </row>
    <row r="39" spans="2:19" x14ac:dyDescent="0.25">
      <c r="B39" s="475" t="s">
        <v>77</v>
      </c>
      <c r="C39" s="476"/>
      <c r="D39" s="477"/>
      <c r="E39" s="49">
        <f>E29+I29+M29+Q29</f>
        <v>1779</v>
      </c>
      <c r="F39" s="2"/>
      <c r="G39" s="2"/>
      <c r="H39" s="219"/>
      <c r="I39" s="228">
        <v>1</v>
      </c>
      <c r="J39" s="228" t="s">
        <v>26</v>
      </c>
      <c r="K39" s="228"/>
      <c r="L39" s="228" t="s">
        <v>78</v>
      </c>
      <c r="M39" s="52"/>
      <c r="N39" s="220"/>
      <c r="O39" s="2"/>
      <c r="P39" s="2"/>
      <c r="Q39" s="2"/>
      <c r="R39" s="2"/>
      <c r="S39" s="182"/>
    </row>
    <row r="40" spans="2:19" x14ac:dyDescent="0.25">
      <c r="B40" s="475" t="s">
        <v>79</v>
      </c>
      <c r="C40" s="476"/>
      <c r="D40" s="477"/>
      <c r="E40" s="49">
        <f>F30+J30+N30+R30</f>
        <v>3460</v>
      </c>
      <c r="F40" s="2"/>
      <c r="G40" s="2"/>
      <c r="H40" s="219"/>
      <c r="I40" s="228">
        <v>2</v>
      </c>
      <c r="J40" s="228" t="s">
        <v>29</v>
      </c>
      <c r="K40" s="228"/>
      <c r="L40" s="228" t="s">
        <v>80</v>
      </c>
      <c r="M40" s="52"/>
      <c r="N40" s="220"/>
      <c r="O40" s="2"/>
      <c r="P40" s="2"/>
      <c r="Q40" s="2"/>
      <c r="R40" s="2"/>
      <c r="S40" s="182"/>
    </row>
    <row r="41" spans="2:19" x14ac:dyDescent="0.25">
      <c r="B41" s="475" t="s">
        <v>106</v>
      </c>
      <c r="C41" s="476"/>
      <c r="D41" s="477"/>
      <c r="E41" s="49">
        <f>G32+K32+O32+S32</f>
        <v>5239</v>
      </c>
      <c r="F41" s="2"/>
      <c r="G41" s="2"/>
      <c r="H41" s="231"/>
      <c r="I41" s="232">
        <v>3</v>
      </c>
      <c r="J41" s="232" t="s">
        <v>32</v>
      </c>
      <c r="K41" s="232"/>
      <c r="L41" s="232" t="s">
        <v>82</v>
      </c>
      <c r="M41" s="233"/>
      <c r="N41" s="234"/>
      <c r="O41" s="2"/>
      <c r="P41" s="2"/>
      <c r="Q41" s="2"/>
      <c r="R41" s="2"/>
      <c r="S41" s="182"/>
    </row>
    <row r="42" spans="2:19" x14ac:dyDescent="0.25">
      <c r="B42" s="475" t="s">
        <v>83</v>
      </c>
      <c r="C42" s="476"/>
      <c r="D42" s="477"/>
      <c r="E42" s="49">
        <f>G32+K32+O32+S32</f>
        <v>5239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47"/>
    </row>
    <row r="43" spans="2:19" x14ac:dyDescent="0.25">
      <c r="B43" s="249"/>
      <c r="C43" s="2"/>
      <c r="D43" s="2"/>
      <c r="E43" s="2"/>
      <c r="F43" s="2"/>
      <c r="G43" s="2"/>
      <c r="H43" s="238" t="s">
        <v>107</v>
      </c>
      <c r="I43" s="239"/>
      <c r="J43" s="239"/>
      <c r="K43" s="239"/>
      <c r="L43" s="239"/>
      <c r="M43" s="239"/>
      <c r="N43" s="239"/>
      <c r="O43" s="239"/>
      <c r="P43" s="240"/>
      <c r="Q43" s="2"/>
      <c r="R43" s="2"/>
      <c r="S43" s="247"/>
    </row>
    <row r="44" spans="2:19" x14ac:dyDescent="0.25">
      <c r="B44" s="249"/>
      <c r="C44" s="2"/>
      <c r="D44" s="2"/>
      <c r="E44" s="2"/>
      <c r="F44" s="2"/>
      <c r="G44" s="2"/>
      <c r="H44" s="241" t="s">
        <v>108</v>
      </c>
      <c r="I44" s="237"/>
      <c r="J44" s="237"/>
      <c r="K44" s="237"/>
      <c r="L44" s="237"/>
      <c r="M44" s="237"/>
      <c r="N44" s="237"/>
      <c r="O44" s="237"/>
      <c r="P44" s="242"/>
      <c r="Q44" s="2"/>
      <c r="R44" s="2"/>
      <c r="S44" s="247"/>
    </row>
    <row r="45" spans="2:19" x14ac:dyDescent="0.25">
      <c r="B45" s="249"/>
      <c r="H45" s="243" t="s">
        <v>109</v>
      </c>
      <c r="I45" s="244"/>
      <c r="J45" s="244"/>
      <c r="K45" s="244"/>
      <c r="L45" s="244"/>
      <c r="M45" s="244"/>
      <c r="N45" s="244"/>
      <c r="O45" s="244"/>
      <c r="P45" s="245"/>
      <c r="S45" s="247"/>
    </row>
    <row r="46" spans="2:19" ht="15.75" thickBot="1" x14ac:dyDescent="0.3">
      <c r="B46" s="250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8"/>
    </row>
    <row r="47" spans="2:19" ht="15.75" thickTop="1" x14ac:dyDescent="0.25"/>
  </sheetData>
  <mergeCells count="28">
    <mergeCell ref="B40:D40"/>
    <mergeCell ref="B41:D41"/>
    <mergeCell ref="B42:D42"/>
    <mergeCell ref="B39:D39"/>
    <mergeCell ref="E25:G25"/>
    <mergeCell ref="I25:K25"/>
    <mergeCell ref="M25:O25"/>
    <mergeCell ref="Q25:S25"/>
    <mergeCell ref="E26:G26"/>
    <mergeCell ref="I26:K26"/>
    <mergeCell ref="M26:O26"/>
    <mergeCell ref="Q26:S26"/>
    <mergeCell ref="E24:G24"/>
    <mergeCell ref="I24:K24"/>
    <mergeCell ref="M24:O24"/>
    <mergeCell ref="Q24:S24"/>
    <mergeCell ref="B2:S2"/>
    <mergeCell ref="E3:G3"/>
    <mergeCell ref="I3:K3"/>
    <mergeCell ref="M3:O3"/>
    <mergeCell ref="Q3:S3"/>
    <mergeCell ref="B8:C8"/>
    <mergeCell ref="B15:C15"/>
    <mergeCell ref="B19:C19"/>
    <mergeCell ref="I23:K23"/>
    <mergeCell ref="M23:O23"/>
    <mergeCell ref="Q23:S23"/>
    <mergeCell ref="B21:C21"/>
  </mergeCells>
  <hyperlinks>
    <hyperlink ref="H35" r:id="rId1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49"/>
  <sheetViews>
    <sheetView workbookViewId="0">
      <selection activeCell="U17" sqref="U17"/>
    </sheetView>
  </sheetViews>
  <sheetFormatPr defaultRowHeight="15" x14ac:dyDescent="0.25"/>
  <cols>
    <col min="19" max="19" width="11.28515625" customWidth="1"/>
  </cols>
  <sheetData>
    <row r="1" spans="1:23" ht="18.75" x14ac:dyDescent="0.3">
      <c r="A1" s="468" t="s">
        <v>166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</row>
    <row r="2" spans="1:23" ht="15.75" x14ac:dyDescent="0.25">
      <c r="A2" s="278"/>
      <c r="B2" s="279"/>
      <c r="C2" s="277"/>
      <c r="D2" s="470" t="s">
        <v>140</v>
      </c>
      <c r="E2" s="470"/>
      <c r="F2" s="470"/>
      <c r="G2" s="280"/>
      <c r="H2" s="470" t="s">
        <v>141</v>
      </c>
      <c r="I2" s="470"/>
      <c r="J2" s="470"/>
      <c r="K2" s="281"/>
      <c r="L2" s="464" t="s">
        <v>142</v>
      </c>
      <c r="M2" s="465"/>
      <c r="N2" s="465"/>
      <c r="O2" s="281"/>
      <c r="P2" s="464" t="s">
        <v>143</v>
      </c>
      <c r="Q2" s="465"/>
      <c r="R2" s="465"/>
    </row>
    <row r="3" spans="1:23" ht="16.5" thickBot="1" x14ac:dyDescent="0.3">
      <c r="A3" s="282" t="s">
        <v>50</v>
      </c>
      <c r="B3" s="284"/>
      <c r="C3" s="277"/>
      <c r="D3" s="285" t="s">
        <v>9</v>
      </c>
      <c r="E3" s="285" t="s">
        <v>10</v>
      </c>
      <c r="F3" s="285" t="s">
        <v>144</v>
      </c>
      <c r="G3" s="283"/>
      <c r="H3" s="285" t="s">
        <v>9</v>
      </c>
      <c r="I3" s="285" t="s">
        <v>10</v>
      </c>
      <c r="J3" s="285" t="s">
        <v>144</v>
      </c>
      <c r="K3" s="281"/>
      <c r="L3" s="285" t="s">
        <v>9</v>
      </c>
      <c r="M3" s="285" t="s">
        <v>10</v>
      </c>
      <c r="N3" s="285" t="s">
        <v>144</v>
      </c>
      <c r="O3" s="281"/>
      <c r="P3" s="285" t="s">
        <v>9</v>
      </c>
      <c r="Q3" s="285" t="s">
        <v>10</v>
      </c>
      <c r="R3" s="285" t="s">
        <v>144</v>
      </c>
    </row>
    <row r="4" spans="1:23" ht="17.25" thickTop="1" thickBot="1" x14ac:dyDescent="0.3">
      <c r="A4" s="286" t="s">
        <v>52</v>
      </c>
      <c r="B4" s="287"/>
      <c r="C4" s="288"/>
      <c r="D4" s="289">
        <v>480</v>
      </c>
      <c r="E4" s="290">
        <v>600</v>
      </c>
      <c r="F4" s="290">
        <v>120</v>
      </c>
      <c r="G4" s="292"/>
      <c r="H4" s="290">
        <v>205</v>
      </c>
      <c r="I4" s="290">
        <v>952</v>
      </c>
      <c r="J4" s="290">
        <v>120</v>
      </c>
      <c r="K4" s="281"/>
      <c r="L4" s="290">
        <v>198</v>
      </c>
      <c r="M4" s="290">
        <v>984</v>
      </c>
      <c r="N4" s="290">
        <v>120</v>
      </c>
      <c r="O4" s="281"/>
      <c r="P4" s="290">
        <v>108</v>
      </c>
      <c r="Q4" s="295">
        <v>432</v>
      </c>
      <c r="R4" s="290">
        <v>60</v>
      </c>
    </row>
    <row r="5" spans="1:23" ht="17.25" thickTop="1" thickBot="1" x14ac:dyDescent="0.3">
      <c r="A5" s="286" t="s">
        <v>53</v>
      </c>
      <c r="B5" s="287"/>
      <c r="C5" s="281"/>
      <c r="D5" s="297">
        <v>15</v>
      </c>
      <c r="E5" s="297">
        <v>64</v>
      </c>
      <c r="F5" s="290">
        <v>0</v>
      </c>
      <c r="G5" s="281"/>
      <c r="H5" s="297">
        <v>33</v>
      </c>
      <c r="I5" s="290">
        <v>128</v>
      </c>
      <c r="J5" s="297">
        <v>240</v>
      </c>
      <c r="K5" s="281"/>
      <c r="L5" s="297">
        <v>36</v>
      </c>
      <c r="M5" s="295">
        <v>96</v>
      </c>
      <c r="N5" s="297">
        <v>120</v>
      </c>
      <c r="O5" s="281"/>
      <c r="P5" s="297">
        <v>12</v>
      </c>
      <c r="Q5" s="290">
        <v>96</v>
      </c>
      <c r="R5" s="298">
        <v>120</v>
      </c>
    </row>
    <row r="6" spans="1:23" ht="17.25" thickTop="1" thickBot="1" x14ac:dyDescent="0.3">
      <c r="A6" s="286" t="s">
        <v>84</v>
      </c>
      <c r="B6" s="287"/>
      <c r="C6" s="281"/>
      <c r="D6" s="290">
        <v>184</v>
      </c>
      <c r="E6" s="299"/>
      <c r="F6" s="300"/>
      <c r="G6" s="281"/>
      <c r="H6" s="290">
        <v>80</v>
      </c>
      <c r="I6" s="299"/>
      <c r="J6" s="300"/>
      <c r="K6" s="281"/>
      <c r="L6" s="290">
        <v>80</v>
      </c>
      <c r="M6" s="299"/>
      <c r="N6" s="300"/>
      <c r="O6" s="281"/>
      <c r="P6" s="290">
        <v>40</v>
      </c>
      <c r="Q6" s="299"/>
      <c r="R6" s="301"/>
    </row>
    <row r="7" spans="1:23" ht="16.5" thickTop="1" x14ac:dyDescent="0.25">
      <c r="A7" s="461" t="s">
        <v>85</v>
      </c>
      <c r="B7" s="463"/>
      <c r="C7" s="302"/>
      <c r="D7" s="303">
        <v>679</v>
      </c>
      <c r="E7" s="303">
        <v>600</v>
      </c>
      <c r="F7" s="304">
        <v>0</v>
      </c>
      <c r="G7" s="305"/>
      <c r="H7" s="306">
        <v>318</v>
      </c>
      <c r="I7" s="303">
        <v>1080</v>
      </c>
      <c r="J7" s="306">
        <v>240</v>
      </c>
      <c r="K7" s="281"/>
      <c r="L7" s="303">
        <v>314</v>
      </c>
      <c r="M7" s="303">
        <v>1080</v>
      </c>
      <c r="N7" s="307">
        <v>120</v>
      </c>
      <c r="O7" s="281"/>
      <c r="P7" s="303">
        <v>160</v>
      </c>
      <c r="Q7" s="303">
        <v>528</v>
      </c>
      <c r="R7" s="308">
        <v>120</v>
      </c>
      <c r="T7" s="255"/>
      <c r="U7" s="255"/>
      <c r="V7" s="255"/>
    </row>
    <row r="8" spans="1:23" ht="15.75" x14ac:dyDescent="0.25">
      <c r="A8" s="309"/>
      <c r="B8" s="283"/>
      <c r="C8" s="281"/>
      <c r="D8" s="283"/>
      <c r="E8" s="310"/>
      <c r="F8" s="310"/>
      <c r="G8" s="283"/>
      <c r="H8" s="283"/>
      <c r="I8" s="310"/>
      <c r="J8" s="311"/>
      <c r="K8" s="281"/>
      <c r="L8" s="283"/>
      <c r="M8" s="310"/>
      <c r="N8" s="312"/>
      <c r="O8" s="281"/>
      <c r="P8" s="283"/>
      <c r="Q8" s="310"/>
      <c r="R8" s="313"/>
      <c r="S8" s="255" t="s">
        <v>53</v>
      </c>
      <c r="T8" s="255" t="s">
        <v>184</v>
      </c>
      <c r="U8" s="255"/>
    </row>
    <row r="9" spans="1:23" ht="16.5" thickBot="1" x14ac:dyDescent="0.3">
      <c r="A9" s="314" t="s">
        <v>55</v>
      </c>
      <c r="B9" s="315"/>
      <c r="C9" s="283"/>
      <c r="D9" s="316" t="s">
        <v>9</v>
      </c>
      <c r="E9" s="317"/>
      <c r="F9" s="318"/>
      <c r="G9" s="305"/>
      <c r="H9" s="315" t="s">
        <v>9</v>
      </c>
      <c r="I9" s="317"/>
      <c r="J9" s="319"/>
      <c r="K9" s="281"/>
      <c r="L9" s="316" t="s">
        <v>9</v>
      </c>
      <c r="M9" s="317"/>
      <c r="N9" s="320"/>
      <c r="O9" s="281"/>
      <c r="P9" s="316" t="s">
        <v>9</v>
      </c>
      <c r="Q9" s="317"/>
      <c r="R9" s="321"/>
      <c r="S9" t="s">
        <v>190</v>
      </c>
      <c r="T9" t="s">
        <v>182</v>
      </c>
      <c r="U9" t="s">
        <v>180</v>
      </c>
      <c r="V9" t="s">
        <v>188</v>
      </c>
      <c r="W9" t="s">
        <v>189</v>
      </c>
    </row>
    <row r="10" spans="1:23" ht="17.25" thickTop="1" thickBot="1" x14ac:dyDescent="0.3">
      <c r="A10" s="322" t="s">
        <v>56</v>
      </c>
      <c r="B10" s="293"/>
      <c r="C10" s="281"/>
      <c r="D10" s="297">
        <v>15</v>
      </c>
      <c r="E10" s="291"/>
      <c r="F10" s="293"/>
      <c r="G10" s="281"/>
      <c r="H10" s="297">
        <v>12</v>
      </c>
      <c r="I10" s="291"/>
      <c r="J10" s="293"/>
      <c r="K10" s="281"/>
      <c r="L10" s="297">
        <v>15</v>
      </c>
      <c r="M10" s="291"/>
      <c r="N10" s="294"/>
      <c r="O10" s="281"/>
      <c r="P10" s="297">
        <v>0</v>
      </c>
      <c r="Q10" s="291"/>
      <c r="R10" s="296"/>
      <c r="S10" t="s">
        <v>181</v>
      </c>
      <c r="T10" t="s">
        <v>186</v>
      </c>
      <c r="U10" t="s">
        <v>180</v>
      </c>
      <c r="V10" t="s">
        <v>188</v>
      </c>
      <c r="W10" t="s">
        <v>189</v>
      </c>
    </row>
    <row r="11" spans="1:23" ht="17.25" thickTop="1" thickBot="1" x14ac:dyDescent="0.3">
      <c r="A11" s="322" t="s">
        <v>57</v>
      </c>
      <c r="B11" s="293"/>
      <c r="C11" s="281"/>
      <c r="D11" s="297">
        <v>0</v>
      </c>
      <c r="E11" s="291"/>
      <c r="F11" s="293"/>
      <c r="G11" s="281"/>
      <c r="H11" s="297">
        <v>15</v>
      </c>
      <c r="I11" s="291"/>
      <c r="J11" s="293"/>
      <c r="K11" s="281"/>
      <c r="L11" s="297">
        <v>15</v>
      </c>
      <c r="M11" s="291"/>
      <c r="N11" s="294"/>
      <c r="O11" s="281"/>
      <c r="P11" s="297">
        <v>0</v>
      </c>
      <c r="Q11" s="291"/>
      <c r="R11" s="296"/>
      <c r="S11" t="s">
        <v>183</v>
      </c>
      <c r="T11" t="s">
        <v>186</v>
      </c>
      <c r="U11" t="s">
        <v>180</v>
      </c>
      <c r="V11" t="s">
        <v>188</v>
      </c>
      <c r="W11" t="s">
        <v>189</v>
      </c>
    </row>
    <row r="12" spans="1:23" ht="17.25" thickTop="1" thickBot="1" x14ac:dyDescent="0.3">
      <c r="A12" s="322" t="s">
        <v>58</v>
      </c>
      <c r="B12" s="293"/>
      <c r="C12" s="281"/>
      <c r="D12" s="297">
        <v>27</v>
      </c>
      <c r="E12" s="291"/>
      <c r="F12" s="293"/>
      <c r="G12" s="281"/>
      <c r="H12" s="297">
        <v>12</v>
      </c>
      <c r="I12" s="291"/>
      <c r="J12" s="293"/>
      <c r="K12" s="281"/>
      <c r="L12" s="297">
        <v>15</v>
      </c>
      <c r="M12" s="291"/>
      <c r="N12" s="294"/>
      <c r="O12" s="281"/>
      <c r="P12" s="297">
        <v>0</v>
      </c>
      <c r="Q12" s="291"/>
      <c r="R12" s="296"/>
    </row>
    <row r="13" spans="1:23" ht="17.25" thickTop="1" thickBot="1" x14ac:dyDescent="0.3">
      <c r="A13" s="322" t="s">
        <v>59</v>
      </c>
      <c r="B13" s="293"/>
      <c r="C13" s="281"/>
      <c r="D13" s="297">
        <v>14</v>
      </c>
      <c r="E13" s="291"/>
      <c r="F13" s="293"/>
      <c r="G13" s="281"/>
      <c r="H13" s="297">
        <v>8</v>
      </c>
      <c r="I13" s="291"/>
      <c r="J13" s="293"/>
      <c r="K13" s="281"/>
      <c r="L13" s="297">
        <v>6</v>
      </c>
      <c r="M13" s="291"/>
      <c r="N13" s="294"/>
      <c r="O13" s="281"/>
      <c r="P13" s="297">
        <v>9</v>
      </c>
      <c r="Q13" s="291"/>
      <c r="R13" s="296"/>
    </row>
    <row r="14" spans="1:23" ht="16.5" thickTop="1" x14ac:dyDescent="0.25">
      <c r="A14" s="461" t="s">
        <v>60</v>
      </c>
      <c r="B14" s="462"/>
      <c r="C14" s="281"/>
      <c r="D14" s="323">
        <v>56</v>
      </c>
      <c r="E14" s="324"/>
      <c r="F14" s="325"/>
      <c r="G14" s="281"/>
      <c r="H14" s="323">
        <v>47</v>
      </c>
      <c r="I14" s="324"/>
      <c r="J14" s="325"/>
      <c r="K14" s="281"/>
      <c r="L14" s="323">
        <v>51</v>
      </c>
      <c r="M14" s="324"/>
      <c r="N14" s="326"/>
      <c r="O14" s="281"/>
      <c r="P14" s="323">
        <v>5</v>
      </c>
      <c r="Q14" s="324"/>
      <c r="R14" s="327"/>
    </row>
    <row r="15" spans="1:23" ht="15.75" x14ac:dyDescent="0.25">
      <c r="A15" s="328"/>
      <c r="B15" s="329"/>
      <c r="C15" s="330"/>
      <c r="D15" s="331"/>
      <c r="E15" s="330"/>
      <c r="F15" s="329"/>
      <c r="G15" s="330"/>
      <c r="H15" s="331"/>
      <c r="I15" s="330"/>
      <c r="J15" s="329"/>
      <c r="K15" s="330"/>
      <c r="L15" s="331"/>
      <c r="M15" s="330"/>
      <c r="N15" s="332"/>
      <c r="O15" s="330"/>
      <c r="P15" s="331"/>
      <c r="Q15" s="330"/>
      <c r="R15" s="333"/>
    </row>
    <row r="16" spans="1:23" ht="16.5" thickBot="1" x14ac:dyDescent="0.3">
      <c r="A16" s="314" t="s">
        <v>61</v>
      </c>
      <c r="B16" s="319"/>
      <c r="C16" s="281"/>
      <c r="D16" s="334"/>
      <c r="E16" s="335"/>
      <c r="F16" s="319"/>
      <c r="G16" s="281"/>
      <c r="H16" s="334"/>
      <c r="I16" s="335"/>
      <c r="J16" s="319"/>
      <c r="K16" s="281"/>
      <c r="L16" s="334"/>
      <c r="M16" s="335"/>
      <c r="N16" s="320"/>
      <c r="O16" s="281"/>
      <c r="P16" s="336"/>
      <c r="Q16" s="337"/>
      <c r="R16" s="321"/>
    </row>
    <row r="17" spans="1:18" ht="17.25" thickTop="1" thickBot="1" x14ac:dyDescent="0.3">
      <c r="A17" s="322" t="s">
        <v>62</v>
      </c>
      <c r="B17" s="293"/>
      <c r="C17" s="292"/>
      <c r="D17" s="297">
        <v>70</v>
      </c>
      <c r="E17" s="291"/>
      <c r="F17" s="293"/>
      <c r="G17" s="281"/>
      <c r="H17" s="297">
        <v>35</v>
      </c>
      <c r="I17" s="291"/>
      <c r="J17" s="293"/>
      <c r="K17" s="281"/>
      <c r="L17" s="297">
        <v>35</v>
      </c>
      <c r="M17" s="291"/>
      <c r="N17" s="294"/>
      <c r="O17" s="281"/>
      <c r="P17" s="297">
        <v>35</v>
      </c>
      <c r="Q17" s="291"/>
      <c r="R17" s="296"/>
    </row>
    <row r="18" spans="1:18" ht="16.5" thickTop="1" x14ac:dyDescent="0.25">
      <c r="A18" s="461" t="s">
        <v>63</v>
      </c>
      <c r="B18" s="463"/>
      <c r="C18" s="292"/>
      <c r="D18" s="304">
        <v>70</v>
      </c>
      <c r="E18" s="338"/>
      <c r="F18" s="306"/>
      <c r="G18" s="281"/>
      <c r="H18" s="303">
        <v>35</v>
      </c>
      <c r="I18" s="304"/>
      <c r="J18" s="325"/>
      <c r="K18" s="281"/>
      <c r="L18" s="303">
        <v>35</v>
      </c>
      <c r="M18" s="304"/>
      <c r="N18" s="326"/>
      <c r="O18" s="281"/>
      <c r="P18" s="303">
        <v>35</v>
      </c>
      <c r="Q18" s="304"/>
      <c r="R18" s="327"/>
    </row>
    <row r="19" spans="1:18" ht="15.75" x14ac:dyDescent="0.25">
      <c r="A19" s="339"/>
      <c r="B19" s="281"/>
      <c r="C19" s="281"/>
      <c r="D19" s="281"/>
      <c r="E19" s="340"/>
      <c r="F19" s="340"/>
      <c r="G19" s="281"/>
      <c r="H19" s="281"/>
      <c r="I19" s="340"/>
      <c r="J19" s="340"/>
      <c r="K19" s="281"/>
      <c r="L19" s="281"/>
      <c r="M19" s="340"/>
      <c r="N19" s="341"/>
      <c r="O19" s="281"/>
      <c r="P19" s="281"/>
      <c r="Q19" s="340"/>
      <c r="R19" s="342"/>
    </row>
    <row r="20" spans="1:18" ht="15.75" x14ac:dyDescent="0.25">
      <c r="A20" s="343"/>
      <c r="B20" s="344" t="s">
        <v>64</v>
      </c>
      <c r="C20" s="345"/>
      <c r="D20" s="346">
        <v>805</v>
      </c>
      <c r="E20" s="346">
        <v>600</v>
      </c>
      <c r="F20" s="346">
        <v>0</v>
      </c>
      <c r="G20" s="283"/>
      <c r="H20" s="346">
        <v>400</v>
      </c>
      <c r="I20" s="346">
        <v>1080</v>
      </c>
      <c r="J20" s="344">
        <v>240</v>
      </c>
      <c r="K20" s="281"/>
      <c r="L20" s="346">
        <v>400</v>
      </c>
      <c r="M20" s="346">
        <v>1080</v>
      </c>
      <c r="N20" s="347">
        <v>120</v>
      </c>
      <c r="O20" s="281"/>
      <c r="P20" s="346">
        <v>200</v>
      </c>
      <c r="Q20" s="346">
        <v>528</v>
      </c>
      <c r="R20" s="348">
        <v>120</v>
      </c>
    </row>
    <row r="21" spans="1:18" ht="15.75" x14ac:dyDescent="0.25">
      <c r="A21" s="339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349"/>
      <c r="O21" s="281"/>
      <c r="P21" s="281"/>
      <c r="Q21" s="281"/>
      <c r="R21" s="350"/>
    </row>
    <row r="22" spans="1:18" ht="15.75" x14ac:dyDescent="0.25">
      <c r="A22" s="351"/>
      <c r="B22" s="352"/>
      <c r="C22" s="353"/>
      <c r="D22" s="354"/>
      <c r="E22" s="355" t="s">
        <v>65</v>
      </c>
      <c r="F22" s="355"/>
      <c r="G22" s="356"/>
      <c r="H22" s="464" t="s">
        <v>65</v>
      </c>
      <c r="I22" s="465"/>
      <c r="J22" s="465"/>
      <c r="K22" s="281"/>
      <c r="L22" s="464" t="s">
        <v>65</v>
      </c>
      <c r="M22" s="465"/>
      <c r="N22" s="465"/>
      <c r="O22" s="281"/>
      <c r="P22" s="464" t="s">
        <v>65</v>
      </c>
      <c r="Q22" s="465"/>
      <c r="R22" s="465"/>
    </row>
    <row r="23" spans="1:18" ht="16.5" thickBot="1" x14ac:dyDescent="0.3">
      <c r="A23" s="357" t="s">
        <v>66</v>
      </c>
      <c r="B23" s="358"/>
      <c r="C23" s="359"/>
      <c r="D23" s="466">
        <v>1405</v>
      </c>
      <c r="E23" s="467"/>
      <c r="F23" s="467"/>
      <c r="G23" s="359"/>
      <c r="H23" s="466">
        <v>1480</v>
      </c>
      <c r="I23" s="467"/>
      <c r="J23" s="467"/>
      <c r="K23" s="359"/>
      <c r="L23" s="466">
        <v>1480</v>
      </c>
      <c r="M23" s="467"/>
      <c r="N23" s="467"/>
      <c r="O23" s="360"/>
      <c r="P23" s="466">
        <v>728</v>
      </c>
      <c r="Q23" s="467"/>
      <c r="R23" s="467"/>
    </row>
    <row r="24" spans="1:18" ht="16.5" thickTop="1" x14ac:dyDescent="0.25">
      <c r="A24" s="361"/>
      <c r="B24" s="330"/>
      <c r="C24" s="330"/>
      <c r="D24" s="362"/>
      <c r="E24" s="362"/>
      <c r="F24" s="362"/>
      <c r="G24" s="330"/>
      <c r="H24" s="362"/>
      <c r="I24" s="362"/>
      <c r="J24" s="362"/>
      <c r="K24" s="330"/>
      <c r="L24" s="362"/>
      <c r="M24" s="362"/>
      <c r="N24" s="362"/>
      <c r="O24" s="330"/>
      <c r="P24" s="362"/>
      <c r="Q24" s="362"/>
      <c r="R24" s="363"/>
    </row>
    <row r="25" spans="1:18" ht="15.75" x14ac:dyDescent="0.25">
      <c r="A25" s="364" t="s">
        <v>90</v>
      </c>
      <c r="B25" s="365"/>
      <c r="C25" s="330"/>
      <c r="D25" s="366">
        <f>SUM(D7+F4)</f>
        <v>799</v>
      </c>
      <c r="E25" s="366"/>
      <c r="F25" s="366"/>
      <c r="G25" s="330"/>
      <c r="H25" s="366">
        <f>SUM(H7+J4)</f>
        <v>438</v>
      </c>
      <c r="I25" s="366"/>
      <c r="J25" s="366"/>
      <c r="K25" s="330"/>
      <c r="L25" s="366">
        <f>SUM(L7+N4)</f>
        <v>434</v>
      </c>
      <c r="M25" s="366"/>
      <c r="N25" s="366"/>
      <c r="O25" s="330"/>
      <c r="P25" s="366">
        <f>SUM(P7+R4)</f>
        <v>220</v>
      </c>
      <c r="Q25" s="366"/>
      <c r="R25" s="367"/>
    </row>
    <row r="26" spans="1:18" ht="15.75" x14ac:dyDescent="0.25">
      <c r="A26" s="364" t="s">
        <v>91</v>
      </c>
      <c r="B26" s="365"/>
      <c r="C26" s="330"/>
      <c r="D26" s="366"/>
      <c r="E26" s="366">
        <f>SUM(E7+F5)</f>
        <v>600</v>
      </c>
      <c r="F26" s="366"/>
      <c r="G26" s="330"/>
      <c r="H26" s="366"/>
      <c r="I26" s="366">
        <f>SUM(I7+J5)</f>
        <v>1320</v>
      </c>
      <c r="J26" s="366"/>
      <c r="K26" s="330"/>
      <c r="L26" s="366"/>
      <c r="M26" s="366">
        <f>SUM(M7+N5)</f>
        <v>1200</v>
      </c>
      <c r="N26" s="366"/>
      <c r="O26" s="330"/>
      <c r="P26" s="366"/>
      <c r="Q26" s="366">
        <f>SUM(Q7+R5)</f>
        <v>648</v>
      </c>
      <c r="R26" s="367"/>
    </row>
    <row r="27" spans="1:18" ht="15.75" x14ac:dyDescent="0.25">
      <c r="A27" s="364"/>
      <c r="B27" s="365"/>
      <c r="C27" s="330"/>
      <c r="D27" s="366"/>
      <c r="E27" s="366"/>
      <c r="F27" s="366"/>
      <c r="G27" s="330"/>
      <c r="H27" s="366"/>
      <c r="I27" s="366"/>
      <c r="J27" s="366"/>
      <c r="K27" s="330"/>
      <c r="L27" s="366"/>
      <c r="M27" s="366"/>
      <c r="N27" s="366"/>
      <c r="O27" s="330"/>
      <c r="P27" s="366"/>
      <c r="Q27" s="366"/>
      <c r="R27" s="367"/>
    </row>
    <row r="28" spans="1:18" ht="15.75" x14ac:dyDescent="0.25">
      <c r="A28" s="364" t="s">
        <v>69</v>
      </c>
      <c r="B28" s="365"/>
      <c r="C28" s="330"/>
      <c r="D28" s="366"/>
      <c r="E28" s="366">
        <f>SUM(D25+E26)</f>
        <v>1399</v>
      </c>
      <c r="F28" s="366"/>
      <c r="G28" s="330"/>
      <c r="H28" s="366"/>
      <c r="I28" s="366">
        <f>SUM(H25+I26)</f>
        <v>1758</v>
      </c>
      <c r="J28" s="366"/>
      <c r="K28" s="330"/>
      <c r="L28" s="366"/>
      <c r="M28" s="366">
        <f>SUM(L25+M26)</f>
        <v>1634</v>
      </c>
      <c r="N28" s="366"/>
      <c r="O28" s="330"/>
      <c r="P28" s="366"/>
      <c r="Q28" s="366">
        <f>SUM(P25+Q26)</f>
        <v>868</v>
      </c>
      <c r="R28" s="367"/>
    </row>
    <row r="29" spans="1:18" ht="15.75" x14ac:dyDescent="0.25">
      <c r="A29" s="339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350"/>
    </row>
    <row r="30" spans="1:18" ht="15.75" x14ac:dyDescent="0.25">
      <c r="A30" s="368" t="s">
        <v>70</v>
      </c>
      <c r="B30" s="369"/>
      <c r="C30" s="370"/>
      <c r="D30" s="371" t="s">
        <v>65</v>
      </c>
      <c r="E30" s="281"/>
      <c r="F30" s="372" t="s">
        <v>145</v>
      </c>
      <c r="G30" s="373"/>
      <c r="H30" s="373"/>
      <c r="I30" s="373"/>
      <c r="J30" s="373"/>
      <c r="K30" s="373"/>
      <c r="L30" s="374"/>
      <c r="M30" s="374"/>
      <c r="N30" s="374"/>
      <c r="O30" s="374"/>
      <c r="P30" s="374"/>
      <c r="Q30" s="374"/>
      <c r="R30" s="375"/>
    </row>
    <row r="31" spans="1:18" ht="15.75" x14ac:dyDescent="0.25">
      <c r="A31" s="376" t="s">
        <v>53</v>
      </c>
      <c r="B31" s="377"/>
      <c r="C31" s="378"/>
      <c r="D31" s="379">
        <v>960</v>
      </c>
      <c r="E31" s="281"/>
      <c r="F31" s="380" t="s">
        <v>146</v>
      </c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2"/>
    </row>
    <row r="32" spans="1:18" ht="15.75" x14ac:dyDescent="0.25">
      <c r="A32" s="376" t="s">
        <v>73</v>
      </c>
      <c r="B32" s="377"/>
      <c r="C32" s="378"/>
      <c r="D32" s="379">
        <v>163</v>
      </c>
      <c r="E32" s="281"/>
      <c r="F32" s="380" t="s">
        <v>147</v>
      </c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2"/>
    </row>
    <row r="33" spans="1:18" ht="15.75" x14ac:dyDescent="0.25">
      <c r="A33" s="376" t="s">
        <v>74</v>
      </c>
      <c r="B33" s="377"/>
      <c r="C33" s="378"/>
      <c r="D33" s="379">
        <v>1875</v>
      </c>
      <c r="E33" s="281"/>
      <c r="F33" s="380" t="s">
        <v>148</v>
      </c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2"/>
    </row>
    <row r="34" spans="1:18" ht="15.75" x14ac:dyDescent="0.25">
      <c r="A34" s="376" t="s">
        <v>75</v>
      </c>
      <c r="B34" s="377"/>
      <c r="C34" s="378"/>
      <c r="D34" s="379">
        <v>4128</v>
      </c>
      <c r="E34" s="281"/>
      <c r="F34" s="380" t="s">
        <v>149</v>
      </c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2"/>
    </row>
    <row r="35" spans="1:18" ht="15.75" x14ac:dyDescent="0.25">
      <c r="A35" s="376" t="s">
        <v>77</v>
      </c>
      <c r="B35" s="377"/>
      <c r="C35" s="378"/>
      <c r="D35" s="383">
        <v>1646</v>
      </c>
      <c r="E35" s="281"/>
      <c r="F35" s="380" t="s">
        <v>150</v>
      </c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2"/>
    </row>
    <row r="36" spans="1:18" ht="15.75" x14ac:dyDescent="0.25">
      <c r="A36" s="376" t="s">
        <v>79</v>
      </c>
      <c r="B36" s="377"/>
      <c r="C36" s="378"/>
      <c r="D36" s="383">
        <v>3288</v>
      </c>
      <c r="E36" s="281"/>
      <c r="F36" s="380" t="s">
        <v>151</v>
      </c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2"/>
    </row>
    <row r="37" spans="1:18" ht="15.75" x14ac:dyDescent="0.25">
      <c r="A37" s="376" t="s">
        <v>152</v>
      </c>
      <c r="B37" s="377"/>
      <c r="C37" s="378"/>
      <c r="D37" s="383">
        <v>5828</v>
      </c>
      <c r="E37" s="281"/>
      <c r="F37" s="380" t="s">
        <v>153</v>
      </c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2"/>
    </row>
    <row r="38" spans="1:18" ht="15.75" x14ac:dyDescent="0.25">
      <c r="A38" s="384" t="s">
        <v>83</v>
      </c>
      <c r="B38" s="385"/>
      <c r="C38" s="386"/>
      <c r="D38" s="387">
        <v>6003</v>
      </c>
      <c r="E38" s="281"/>
      <c r="F38" s="380" t="s">
        <v>154</v>
      </c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2"/>
    </row>
    <row r="39" spans="1:18" ht="15.75" x14ac:dyDescent="0.25">
      <c r="A39" s="339"/>
      <c r="B39" s="281"/>
      <c r="C39" s="281"/>
      <c r="D39" s="281"/>
      <c r="E39" s="281"/>
      <c r="F39" s="388" t="s">
        <v>155</v>
      </c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90"/>
    </row>
    <row r="40" spans="1:18" ht="15.75" x14ac:dyDescent="0.25">
      <c r="A40" s="339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350"/>
    </row>
    <row r="41" spans="1:18" ht="15.75" x14ac:dyDescent="0.25">
      <c r="A41" s="391" t="s">
        <v>156</v>
      </c>
      <c r="B41" s="392"/>
      <c r="C41" s="392"/>
      <c r="D41" s="392"/>
      <c r="E41" s="392"/>
      <c r="F41" s="392"/>
      <c r="G41" s="392"/>
      <c r="H41" s="392"/>
      <c r="I41" s="393"/>
      <c r="J41" s="281"/>
      <c r="K41" s="281"/>
      <c r="L41" s="394" t="s">
        <v>157</v>
      </c>
      <c r="M41" s="395" t="s">
        <v>158</v>
      </c>
      <c r="N41" s="395"/>
      <c r="O41" s="396"/>
      <c r="P41" s="281"/>
      <c r="Q41" s="281"/>
      <c r="R41" s="350"/>
    </row>
    <row r="42" spans="1:18" ht="15.75" x14ac:dyDescent="0.25">
      <c r="A42" s="397" t="s">
        <v>92</v>
      </c>
      <c r="B42" s="398"/>
      <c r="C42" s="398"/>
      <c r="D42" s="398"/>
      <c r="E42" s="398"/>
      <c r="F42" s="398" t="s">
        <v>93</v>
      </c>
      <c r="G42" s="398"/>
      <c r="H42" s="398"/>
      <c r="I42" s="399"/>
      <c r="J42" s="281"/>
      <c r="K42" s="281"/>
      <c r="L42" s="400" t="s">
        <v>86</v>
      </c>
      <c r="M42" s="401" t="s">
        <v>159</v>
      </c>
      <c r="N42" s="401"/>
      <c r="O42" s="402"/>
      <c r="P42" s="281"/>
      <c r="Q42" s="281"/>
      <c r="R42" s="350"/>
    </row>
    <row r="43" spans="1:18" ht="15.75" x14ac:dyDescent="0.25">
      <c r="A43" s="397" t="s">
        <v>94</v>
      </c>
      <c r="B43" s="398"/>
      <c r="C43" s="398"/>
      <c r="D43" s="398"/>
      <c r="E43" s="398"/>
      <c r="F43" s="398"/>
      <c r="G43" s="398"/>
      <c r="H43" s="398"/>
      <c r="I43" s="399"/>
      <c r="J43" s="281"/>
      <c r="K43" s="281"/>
      <c r="L43" s="400" t="s">
        <v>87</v>
      </c>
      <c r="M43" s="401" t="s">
        <v>160</v>
      </c>
      <c r="N43" s="401"/>
      <c r="O43" s="402"/>
      <c r="P43" s="281"/>
      <c r="Q43" s="281"/>
      <c r="R43" s="350"/>
    </row>
    <row r="44" spans="1:18" ht="15.75" x14ac:dyDescent="0.25">
      <c r="A44" s="397"/>
      <c r="B44" s="398"/>
      <c r="C44" s="398"/>
      <c r="D44" s="398"/>
      <c r="E44" s="398"/>
      <c r="F44" s="398"/>
      <c r="G44" s="398"/>
      <c r="H44" s="398"/>
      <c r="I44" s="399"/>
      <c r="J44" s="281"/>
      <c r="K44" s="281"/>
      <c r="L44" s="400" t="s">
        <v>88</v>
      </c>
      <c r="M44" s="401" t="s">
        <v>161</v>
      </c>
      <c r="N44" s="401"/>
      <c r="O44" s="402"/>
      <c r="P44" s="281"/>
      <c r="Q44" s="281"/>
      <c r="R44" s="350"/>
    </row>
    <row r="45" spans="1:18" ht="15.75" x14ac:dyDescent="0.25">
      <c r="A45" s="403" t="s">
        <v>162</v>
      </c>
      <c r="B45" s="404"/>
      <c r="C45" s="404"/>
      <c r="D45" s="404"/>
      <c r="E45" s="404"/>
      <c r="F45" s="404"/>
      <c r="G45" s="404"/>
      <c r="H45" s="404"/>
      <c r="I45" s="405"/>
      <c r="J45" s="281"/>
      <c r="K45" s="281"/>
      <c r="L45" s="400" t="s">
        <v>163</v>
      </c>
      <c r="M45" s="401" t="s">
        <v>164</v>
      </c>
      <c r="N45" s="401"/>
      <c r="O45" s="402"/>
      <c r="P45" s="281"/>
      <c r="Q45" s="281"/>
      <c r="R45" s="350"/>
    </row>
    <row r="46" spans="1:18" ht="15.75" x14ac:dyDescent="0.25">
      <c r="A46" s="403" t="s">
        <v>98</v>
      </c>
      <c r="B46" s="404"/>
      <c r="C46" s="404"/>
      <c r="D46" s="404"/>
      <c r="E46" s="404"/>
      <c r="F46" s="404"/>
      <c r="G46" s="404" t="s">
        <v>165</v>
      </c>
      <c r="H46" s="404"/>
      <c r="I46" s="405"/>
      <c r="J46" s="281"/>
      <c r="K46" s="281"/>
      <c r="L46" s="400"/>
      <c r="M46" s="401"/>
      <c r="N46" s="401"/>
      <c r="O46" s="402"/>
      <c r="P46" s="281"/>
      <c r="Q46" s="281"/>
      <c r="R46" s="350"/>
    </row>
    <row r="47" spans="1:18" ht="15.75" x14ac:dyDescent="0.25">
      <c r="A47" s="406"/>
      <c r="B47" s="407"/>
      <c r="C47" s="407"/>
      <c r="D47" s="407"/>
      <c r="E47" s="407"/>
      <c r="F47" s="407"/>
      <c r="G47" s="407"/>
      <c r="H47" s="407"/>
      <c r="I47" s="408"/>
      <c r="J47" s="281"/>
      <c r="K47" s="281"/>
      <c r="L47" s="409"/>
      <c r="M47" s="410"/>
      <c r="N47" s="410"/>
      <c r="O47" s="411"/>
      <c r="P47" s="281"/>
      <c r="Q47" s="281"/>
      <c r="R47" s="350"/>
    </row>
    <row r="48" spans="1:18" ht="15.75" x14ac:dyDescent="0.25">
      <c r="A48" s="339"/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350"/>
    </row>
    <row r="49" spans="1:18" ht="16.5" thickBot="1" x14ac:dyDescent="0.3">
      <c r="A49" s="412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4"/>
    </row>
  </sheetData>
  <mergeCells count="15">
    <mergeCell ref="D23:F23"/>
    <mergeCell ref="H23:J23"/>
    <mergeCell ref="L23:N23"/>
    <mergeCell ref="P23:R23"/>
    <mergeCell ref="A1:R1"/>
    <mergeCell ref="D2:F2"/>
    <mergeCell ref="H2:J2"/>
    <mergeCell ref="L2:N2"/>
    <mergeCell ref="P2:R2"/>
    <mergeCell ref="A7:B7"/>
    <mergeCell ref="A14:B14"/>
    <mergeCell ref="A18:B18"/>
    <mergeCell ref="H22:J22"/>
    <mergeCell ref="L22:N22"/>
    <mergeCell ref="P22:R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U41"/>
  <sheetViews>
    <sheetView topLeftCell="B1" zoomScale="115" zoomScaleNormal="115" workbookViewId="0">
      <selection activeCell="J38" sqref="J38"/>
    </sheetView>
  </sheetViews>
  <sheetFormatPr defaultColWidth="10.85546875" defaultRowHeight="15" x14ac:dyDescent="0.25"/>
  <cols>
    <col min="1" max="1" width="6" customWidth="1"/>
    <col min="4" max="4" width="6.85546875" customWidth="1"/>
    <col min="5" max="5" width="6" customWidth="1"/>
    <col min="6" max="6" width="7" customWidth="1"/>
    <col min="7" max="7" width="7.42578125" customWidth="1"/>
    <col min="8" max="8" width="5.140625" customWidth="1"/>
    <col min="9" max="9" width="7.140625" customWidth="1"/>
    <col min="10" max="10" width="6.7109375" customWidth="1"/>
    <col min="11" max="11" width="7.140625" customWidth="1"/>
    <col min="12" max="12" width="7" customWidth="1"/>
    <col min="13" max="13" width="6.140625" customWidth="1"/>
    <col min="14" max="14" width="6.85546875" customWidth="1"/>
    <col min="15" max="15" width="8.140625" customWidth="1"/>
  </cols>
  <sheetData>
    <row r="1" spans="2:21" ht="15.75" thickBot="1" x14ac:dyDescent="0.3"/>
    <row r="2" spans="2:21" x14ac:dyDescent="0.25">
      <c r="B2" s="443" t="s">
        <v>138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5"/>
    </row>
    <row r="3" spans="2:21" ht="15.75" x14ac:dyDescent="0.25">
      <c r="B3" s="177"/>
      <c r="C3" s="1"/>
      <c r="D3" s="53"/>
      <c r="E3" s="446" t="s">
        <v>167</v>
      </c>
      <c r="F3" s="446"/>
      <c r="G3" s="425"/>
      <c r="H3" s="2"/>
      <c r="I3" s="470" t="s">
        <v>142</v>
      </c>
      <c r="J3" s="470"/>
      <c r="K3" s="470"/>
      <c r="L3" s="281"/>
      <c r="M3" s="464" t="s">
        <v>187</v>
      </c>
      <c r="N3" s="465"/>
      <c r="O3" s="465"/>
    </row>
    <row r="4" spans="2:21" ht="16.5" thickBot="1" x14ac:dyDescent="0.3">
      <c r="B4" s="178" t="s">
        <v>50</v>
      </c>
      <c r="C4" s="3"/>
      <c r="D4" s="53"/>
      <c r="E4" s="4" t="s">
        <v>9</v>
      </c>
      <c r="F4" s="4" t="s">
        <v>10</v>
      </c>
      <c r="G4" s="3" t="s">
        <v>144</v>
      </c>
      <c r="H4" s="2"/>
      <c r="I4" s="285" t="s">
        <v>9</v>
      </c>
      <c r="J4" s="285" t="s">
        <v>10</v>
      </c>
      <c r="K4" s="285" t="s">
        <v>144</v>
      </c>
      <c r="L4" s="281"/>
      <c r="M4" s="285" t="s">
        <v>9</v>
      </c>
      <c r="N4" s="285" t="s">
        <v>10</v>
      </c>
      <c r="O4" s="285" t="s">
        <v>144</v>
      </c>
    </row>
    <row r="5" spans="2:21" ht="17.25" thickTop="1" thickBot="1" x14ac:dyDescent="0.3">
      <c r="B5" s="180" t="s">
        <v>52</v>
      </c>
      <c r="C5" s="7"/>
      <c r="D5" s="54"/>
      <c r="E5" s="8">
        <v>82</v>
      </c>
      <c r="F5" s="11">
        <v>240</v>
      </c>
      <c r="G5" s="11">
        <v>60</v>
      </c>
      <c r="H5" s="2"/>
      <c r="I5" s="290">
        <v>205</v>
      </c>
      <c r="J5" s="290">
        <v>984</v>
      </c>
      <c r="K5" s="11">
        <v>120</v>
      </c>
      <c r="L5" s="281"/>
      <c r="M5" s="290">
        <v>198</v>
      </c>
      <c r="N5" s="290">
        <v>984</v>
      </c>
      <c r="O5" s="11">
        <v>120</v>
      </c>
      <c r="Q5" s="255" t="s">
        <v>168</v>
      </c>
      <c r="R5" s="255" t="s">
        <v>169</v>
      </c>
      <c r="S5" s="255"/>
      <c r="T5" s="255"/>
    </row>
    <row r="6" spans="2:21" ht="17.25" thickTop="1" thickBot="1" x14ac:dyDescent="0.3">
      <c r="B6" s="180" t="s">
        <v>53</v>
      </c>
      <c r="C6" s="7"/>
      <c r="D6" s="2"/>
      <c r="E6" s="13">
        <v>48</v>
      </c>
      <c r="F6" s="11">
        <v>192</v>
      </c>
      <c r="G6" s="13">
        <v>240</v>
      </c>
      <c r="H6" s="2"/>
      <c r="I6" s="297">
        <v>24</v>
      </c>
      <c r="J6" s="290">
        <v>96</v>
      </c>
      <c r="K6" s="297">
        <v>120</v>
      </c>
      <c r="L6" s="281"/>
      <c r="M6" s="297">
        <v>24</v>
      </c>
      <c r="N6" s="295">
        <v>96</v>
      </c>
      <c r="O6" s="297">
        <v>120</v>
      </c>
      <c r="Q6" t="s">
        <v>170</v>
      </c>
      <c r="R6" t="s">
        <v>171</v>
      </c>
      <c r="T6" t="s">
        <v>10</v>
      </c>
      <c r="U6" t="s">
        <v>177</v>
      </c>
    </row>
    <row r="7" spans="2:21" ht="17.25" thickTop="1" thickBot="1" x14ac:dyDescent="0.3">
      <c r="B7" s="180" t="s">
        <v>84</v>
      </c>
      <c r="C7" s="7"/>
      <c r="D7" s="2"/>
      <c r="E7" s="8">
        <v>36</v>
      </c>
      <c r="F7" s="55"/>
      <c r="G7" s="56"/>
      <c r="H7" s="2"/>
      <c r="I7" s="290">
        <v>80</v>
      </c>
      <c r="J7" s="299"/>
      <c r="K7" s="300"/>
      <c r="L7" s="281"/>
      <c r="M7" s="290">
        <v>80</v>
      </c>
      <c r="N7" s="299"/>
      <c r="O7" s="300"/>
      <c r="Q7" t="s">
        <v>172</v>
      </c>
      <c r="R7" t="s">
        <v>173</v>
      </c>
      <c r="T7" t="s">
        <v>10</v>
      </c>
      <c r="U7" t="s">
        <v>176</v>
      </c>
    </row>
    <row r="8" spans="2:21" ht="16.5" thickTop="1" x14ac:dyDescent="0.25">
      <c r="B8" s="471" t="s">
        <v>85</v>
      </c>
      <c r="C8" s="424"/>
      <c r="D8" s="61"/>
      <c r="E8" s="18">
        <f>SUM(E5:E7)</f>
        <v>166</v>
      </c>
      <c r="F8" s="17">
        <v>432</v>
      </c>
      <c r="G8" s="18">
        <f>G6</f>
        <v>240</v>
      </c>
      <c r="H8" s="2"/>
      <c r="I8" s="306">
        <v>318</v>
      </c>
      <c r="J8" s="303">
        <v>1080</v>
      </c>
      <c r="K8" s="306">
        <v>240</v>
      </c>
      <c r="L8" s="281"/>
      <c r="M8" s="303">
        <v>314</v>
      </c>
      <c r="N8" s="303">
        <v>1080</v>
      </c>
      <c r="O8" s="307">
        <v>120</v>
      </c>
    </row>
    <row r="9" spans="2:21" ht="15.75" x14ac:dyDescent="0.25">
      <c r="B9" s="184"/>
      <c r="C9" s="5"/>
      <c r="D9" s="37"/>
      <c r="E9" s="5"/>
      <c r="F9" s="19"/>
      <c r="G9" s="20"/>
      <c r="H9" s="2"/>
      <c r="I9" s="283"/>
      <c r="J9" s="310"/>
      <c r="K9" s="311"/>
      <c r="L9" s="281"/>
      <c r="M9" s="283"/>
      <c r="N9" s="310"/>
      <c r="O9" s="312"/>
      <c r="Q9" t="s">
        <v>174</v>
      </c>
      <c r="T9" t="s">
        <v>10</v>
      </c>
      <c r="U9" t="s">
        <v>178</v>
      </c>
    </row>
    <row r="10" spans="2:21" ht="16.5" thickBot="1" x14ac:dyDescent="0.3">
      <c r="B10" s="224" t="s">
        <v>55</v>
      </c>
      <c r="C10" s="21"/>
      <c r="D10" s="5"/>
      <c r="E10" s="21" t="s">
        <v>9</v>
      </c>
      <c r="F10" s="22"/>
      <c r="G10" s="24"/>
      <c r="H10" s="2"/>
      <c r="I10" s="315" t="s">
        <v>9</v>
      </c>
      <c r="J10" s="317"/>
      <c r="K10" s="319"/>
      <c r="L10" s="281"/>
      <c r="M10" s="316" t="s">
        <v>9</v>
      </c>
      <c r="N10" s="317"/>
      <c r="O10" s="320"/>
      <c r="Q10" t="s">
        <v>175</v>
      </c>
    </row>
    <row r="11" spans="2:21" ht="17.25" thickTop="1" thickBot="1" x14ac:dyDescent="0.3">
      <c r="B11" s="186" t="s">
        <v>56</v>
      </c>
      <c r="C11" s="15"/>
      <c r="D11" s="2"/>
      <c r="E11" s="13">
        <v>6</v>
      </c>
      <c r="F11" s="25"/>
      <c r="G11" s="15"/>
      <c r="H11" s="2"/>
      <c r="I11" s="297">
        <v>12</v>
      </c>
      <c r="J11" s="291"/>
      <c r="K11" s="293"/>
      <c r="L11" s="281"/>
      <c r="M11" s="297">
        <v>15</v>
      </c>
      <c r="N11" s="291"/>
      <c r="O11" s="294"/>
    </row>
    <row r="12" spans="2:21" ht="17.25" thickTop="1" thickBot="1" x14ac:dyDescent="0.3">
      <c r="B12" s="186" t="s">
        <v>57</v>
      </c>
      <c r="C12" s="15"/>
      <c r="D12" s="2"/>
      <c r="E12" s="13">
        <v>6</v>
      </c>
      <c r="F12" s="25"/>
      <c r="G12" s="15"/>
      <c r="H12" s="2"/>
      <c r="I12" s="297">
        <v>15</v>
      </c>
      <c r="J12" s="291"/>
      <c r="K12" s="293"/>
      <c r="L12" s="281"/>
      <c r="M12" s="297">
        <v>15</v>
      </c>
      <c r="N12" s="291"/>
      <c r="O12" s="294"/>
      <c r="Q12" s="255" t="s">
        <v>53</v>
      </c>
      <c r="R12" s="255" t="s">
        <v>184</v>
      </c>
      <c r="S12" s="255"/>
    </row>
    <row r="13" spans="2:21" ht="17.25" thickTop="1" thickBot="1" x14ac:dyDescent="0.3">
      <c r="B13" s="186" t="s">
        <v>58</v>
      </c>
      <c r="C13" s="15"/>
      <c r="D13" s="2"/>
      <c r="E13" s="13">
        <v>6</v>
      </c>
      <c r="F13" s="25"/>
      <c r="G13" s="15"/>
      <c r="H13" s="2"/>
      <c r="I13" s="297">
        <v>12</v>
      </c>
      <c r="J13" s="291"/>
      <c r="K13" s="293"/>
      <c r="L13" s="281"/>
      <c r="M13" s="297">
        <v>15</v>
      </c>
      <c r="N13" s="291"/>
      <c r="O13" s="294"/>
      <c r="Q13" t="s">
        <v>179</v>
      </c>
      <c r="R13" t="s">
        <v>182</v>
      </c>
      <c r="S13" t="s">
        <v>180</v>
      </c>
      <c r="T13" t="s">
        <v>188</v>
      </c>
      <c r="U13" t="s">
        <v>189</v>
      </c>
    </row>
    <row r="14" spans="2:21" ht="17.25" thickTop="1" thickBot="1" x14ac:dyDescent="0.3">
      <c r="B14" s="186" t="s">
        <v>59</v>
      </c>
      <c r="C14" s="15"/>
      <c r="D14" s="2"/>
      <c r="E14" s="13">
        <v>4</v>
      </c>
      <c r="F14" s="25"/>
      <c r="G14" s="15"/>
      <c r="H14" s="2"/>
      <c r="I14" s="297">
        <v>8</v>
      </c>
      <c r="J14" s="291"/>
      <c r="K14" s="293"/>
      <c r="L14" s="281"/>
      <c r="M14" s="297">
        <v>6</v>
      </c>
      <c r="N14" s="291"/>
      <c r="O14" s="294"/>
      <c r="Q14" t="s">
        <v>181</v>
      </c>
      <c r="R14" t="s">
        <v>186</v>
      </c>
      <c r="S14" t="s">
        <v>180</v>
      </c>
      <c r="T14" t="s">
        <v>188</v>
      </c>
      <c r="U14" t="s">
        <v>189</v>
      </c>
    </row>
    <row r="15" spans="2:21" ht="16.5" thickTop="1" x14ac:dyDescent="0.25">
      <c r="B15" s="471" t="s">
        <v>60</v>
      </c>
      <c r="C15" s="424"/>
      <c r="D15" s="2"/>
      <c r="E15" s="26">
        <f>SUM(E11:E14)</f>
        <v>22</v>
      </c>
      <c r="F15" s="27"/>
      <c r="G15" s="28"/>
      <c r="H15" s="2"/>
      <c r="I15" s="323">
        <v>47</v>
      </c>
      <c r="J15" s="324"/>
      <c r="K15" s="325"/>
      <c r="L15" s="281"/>
      <c r="M15" s="323">
        <v>51</v>
      </c>
      <c r="N15" s="324"/>
      <c r="O15" s="326"/>
      <c r="Q15" t="s">
        <v>183</v>
      </c>
      <c r="R15" t="s">
        <v>186</v>
      </c>
      <c r="S15" t="s">
        <v>180</v>
      </c>
      <c r="T15" t="s">
        <v>188</v>
      </c>
      <c r="U15" t="s">
        <v>189</v>
      </c>
    </row>
    <row r="16" spans="2:21" ht="15.75" x14ac:dyDescent="0.25">
      <c r="B16" s="188"/>
      <c r="C16" s="10"/>
      <c r="D16" s="9"/>
      <c r="E16" s="29"/>
      <c r="F16" s="9"/>
      <c r="G16" s="10"/>
      <c r="H16" s="9"/>
      <c r="I16" s="331"/>
      <c r="J16" s="330"/>
      <c r="K16" s="329"/>
      <c r="L16" s="330"/>
      <c r="M16" s="331"/>
      <c r="N16" s="330"/>
      <c r="O16" s="332"/>
    </row>
    <row r="17" spans="2:15" ht="16.5" thickBot="1" x14ac:dyDescent="0.3">
      <c r="B17" s="224" t="s">
        <v>61</v>
      </c>
      <c r="C17" s="24"/>
      <c r="D17" s="2"/>
      <c r="E17" s="59"/>
      <c r="F17" s="30"/>
      <c r="G17" s="24"/>
      <c r="H17" s="2"/>
      <c r="I17" s="334"/>
      <c r="J17" s="335"/>
      <c r="K17" s="319"/>
      <c r="L17" s="281"/>
      <c r="M17" s="334"/>
      <c r="N17" s="335"/>
      <c r="O17" s="320"/>
    </row>
    <row r="18" spans="2:15" ht="17.25" thickTop="1" thickBot="1" x14ac:dyDescent="0.3">
      <c r="B18" s="186" t="s">
        <v>62</v>
      </c>
      <c r="C18" s="15"/>
      <c r="D18" s="61"/>
      <c r="E18" s="13">
        <v>20</v>
      </c>
      <c r="F18" s="25"/>
      <c r="G18" s="15"/>
      <c r="H18" s="2"/>
      <c r="I18" s="297">
        <v>35</v>
      </c>
      <c r="J18" s="291"/>
      <c r="K18" s="293"/>
      <c r="L18" s="281"/>
      <c r="M18" s="297">
        <v>35</v>
      </c>
      <c r="N18" s="291"/>
      <c r="O18" s="294"/>
    </row>
    <row r="19" spans="2:15" ht="16.5" thickTop="1" x14ac:dyDescent="0.25">
      <c r="B19" s="471" t="s">
        <v>185</v>
      </c>
      <c r="C19" s="424"/>
      <c r="D19" s="61"/>
      <c r="E19" s="17">
        <v>20</v>
      </c>
      <c r="F19" s="31"/>
      <c r="G19" s="28"/>
      <c r="H19" s="2"/>
      <c r="I19" s="303">
        <v>35</v>
      </c>
      <c r="J19" s="304"/>
      <c r="K19" s="325"/>
      <c r="L19" s="281"/>
      <c r="M19" s="303">
        <v>35</v>
      </c>
      <c r="N19" s="304"/>
      <c r="O19" s="326"/>
    </row>
    <row r="20" spans="2:15" ht="15.75" x14ac:dyDescent="0.25">
      <c r="B20" s="191"/>
      <c r="C20" s="2"/>
      <c r="D20" s="2"/>
      <c r="E20" s="2"/>
      <c r="F20" s="34"/>
      <c r="G20" s="34"/>
      <c r="H20" s="2"/>
      <c r="I20" s="281"/>
      <c r="J20" s="340"/>
      <c r="K20" s="340"/>
      <c r="L20" s="281"/>
      <c r="M20" s="281"/>
      <c r="N20" s="340"/>
      <c r="O20" s="341"/>
    </row>
    <row r="21" spans="2:15" ht="15.75" x14ac:dyDescent="0.25">
      <c r="B21" s="225"/>
      <c r="C21" s="35" t="s">
        <v>64</v>
      </c>
      <c r="D21" s="62"/>
      <c r="E21" s="36">
        <f>E8+E15+E19</f>
        <v>208</v>
      </c>
      <c r="F21" s="36">
        <f>F8+F19</f>
        <v>432</v>
      </c>
      <c r="G21" s="35">
        <f>G8</f>
        <v>240</v>
      </c>
      <c r="H21" s="2"/>
      <c r="I21" s="346">
        <v>400</v>
      </c>
      <c r="J21" s="346">
        <v>1080</v>
      </c>
      <c r="K21" s="344">
        <v>240</v>
      </c>
      <c r="L21" s="281"/>
      <c r="M21" s="346">
        <v>400</v>
      </c>
      <c r="N21" s="346">
        <v>1080</v>
      </c>
      <c r="O21" s="347">
        <v>120</v>
      </c>
    </row>
    <row r="22" spans="2:15" ht="15.75" x14ac:dyDescent="0.25">
      <c r="B22" s="191"/>
      <c r="C22" s="2"/>
      <c r="D22" s="2"/>
      <c r="E22" s="2"/>
      <c r="F22" s="2"/>
      <c r="G22" s="2"/>
      <c r="H22" s="2"/>
      <c r="I22" s="281"/>
      <c r="J22" s="281"/>
      <c r="K22" s="281"/>
      <c r="L22" s="281"/>
      <c r="M22" s="281"/>
      <c r="N22" s="281"/>
      <c r="O22" s="349"/>
    </row>
    <row r="23" spans="2:15" ht="15.75" x14ac:dyDescent="0.25">
      <c r="B23" s="192"/>
      <c r="C23" s="40"/>
      <c r="D23" s="63"/>
      <c r="E23" s="426" t="s">
        <v>65</v>
      </c>
      <c r="F23" s="446"/>
      <c r="G23" s="425"/>
      <c r="H23" s="2"/>
      <c r="I23" s="464" t="s">
        <v>65</v>
      </c>
      <c r="J23" s="465"/>
      <c r="K23" s="465"/>
      <c r="L23" s="281"/>
      <c r="M23" s="464" t="s">
        <v>65</v>
      </c>
      <c r="N23" s="465"/>
      <c r="O23" s="465"/>
    </row>
    <row r="24" spans="2:15" ht="16.5" thickBot="1" x14ac:dyDescent="0.3">
      <c r="B24" s="226" t="s">
        <v>66</v>
      </c>
      <c r="C24" s="64"/>
      <c r="D24" s="45"/>
      <c r="E24" s="435">
        <f>E21+F21</f>
        <v>640</v>
      </c>
      <c r="F24" s="436"/>
      <c r="G24" s="437"/>
      <c r="H24" s="45"/>
      <c r="I24" s="466">
        <v>1480</v>
      </c>
      <c r="J24" s="467"/>
      <c r="K24" s="467"/>
      <c r="L24" s="359"/>
      <c r="M24" s="466">
        <v>1480</v>
      </c>
      <c r="N24" s="467"/>
      <c r="O24" s="467"/>
    </row>
    <row r="25" spans="2:15" ht="15.75" thickTop="1" x14ac:dyDescent="0.25">
      <c r="B25" s="19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82"/>
    </row>
    <row r="26" spans="2:15" x14ac:dyDescent="0.25">
      <c r="B26" s="195" t="s">
        <v>90</v>
      </c>
      <c r="C26" s="138"/>
      <c r="D26" s="2"/>
      <c r="E26" s="140">
        <f>E8+E19+G5</f>
        <v>246</v>
      </c>
      <c r="F26" s="140"/>
      <c r="G26" s="140"/>
      <c r="H26" s="2"/>
      <c r="I26" s="140">
        <f>I8+I19+K5</f>
        <v>473</v>
      </c>
      <c r="J26" s="140"/>
      <c r="K26" s="140"/>
      <c r="L26" s="2"/>
      <c r="M26" s="140">
        <f>M8+M19+O5</f>
        <v>469</v>
      </c>
      <c r="N26" s="140"/>
      <c r="O26" s="196"/>
    </row>
    <row r="27" spans="2:15" x14ac:dyDescent="0.25">
      <c r="B27" s="195" t="s">
        <v>95</v>
      </c>
      <c r="C27" s="138"/>
      <c r="D27" s="2"/>
      <c r="E27" s="140"/>
      <c r="F27" s="140">
        <f>F8</f>
        <v>432</v>
      </c>
      <c r="G27" s="140"/>
      <c r="H27" s="2"/>
      <c r="I27" s="140"/>
      <c r="J27" s="140">
        <f>J8</f>
        <v>1080</v>
      </c>
      <c r="K27" s="140"/>
      <c r="L27" s="2"/>
      <c r="M27" s="140"/>
      <c r="N27" s="140">
        <f>N8</f>
        <v>1080</v>
      </c>
      <c r="O27" s="196"/>
    </row>
    <row r="28" spans="2:15" x14ac:dyDescent="0.25">
      <c r="B28" s="195"/>
      <c r="C28" s="138"/>
      <c r="D28" s="2"/>
      <c r="E28" s="140"/>
      <c r="F28" s="140"/>
      <c r="G28" s="140"/>
      <c r="H28" s="2"/>
      <c r="I28" s="140"/>
      <c r="J28" s="140"/>
      <c r="K28" s="140"/>
      <c r="L28" s="2"/>
      <c r="M28" s="140"/>
      <c r="N28" s="140"/>
      <c r="O28" s="196"/>
    </row>
    <row r="29" spans="2:15" x14ac:dyDescent="0.25">
      <c r="B29" s="195" t="s">
        <v>96</v>
      </c>
      <c r="C29" s="138"/>
      <c r="D29" s="2"/>
      <c r="E29" s="140"/>
      <c r="F29" s="140"/>
      <c r="G29" s="140">
        <f>E26+F27</f>
        <v>678</v>
      </c>
      <c r="H29" s="2"/>
      <c r="I29" s="140"/>
      <c r="J29" s="140"/>
      <c r="K29" s="140">
        <f>I26+J27</f>
        <v>1553</v>
      </c>
      <c r="L29" s="2"/>
      <c r="M29" s="140"/>
      <c r="N29" s="140"/>
      <c r="O29" s="196">
        <f>M26+N27</f>
        <v>1549</v>
      </c>
    </row>
    <row r="30" spans="2:15" x14ac:dyDescent="0.25">
      <c r="B30" s="19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82"/>
    </row>
    <row r="31" spans="2:15" ht="15.75" thickBot="1" x14ac:dyDescent="0.3">
      <c r="B31" s="19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82"/>
    </row>
    <row r="32" spans="2:15" ht="15.75" thickTop="1" x14ac:dyDescent="0.25">
      <c r="B32" s="207" t="s">
        <v>70</v>
      </c>
      <c r="C32" s="46"/>
      <c r="D32" s="144"/>
      <c r="E32" s="47" t="s">
        <v>65</v>
      </c>
      <c r="F32" s="2"/>
      <c r="G32" s="215" t="s">
        <v>97</v>
      </c>
      <c r="H32" s="216"/>
      <c r="I32" s="216"/>
      <c r="J32" s="216"/>
      <c r="K32" s="216"/>
      <c r="L32" s="216"/>
      <c r="M32" s="216"/>
      <c r="N32" s="217"/>
      <c r="O32" s="227"/>
    </row>
    <row r="33" spans="2:15" x14ac:dyDescent="0.25">
      <c r="B33" s="195"/>
      <c r="C33" s="48" t="s">
        <v>53</v>
      </c>
      <c r="D33" s="139"/>
      <c r="E33" s="49" t="e">
        <f>E6+F6+G6+I6+J6+K6+M6+N6+O6+Q6</f>
        <v>#VALUE!</v>
      </c>
      <c r="F33" s="2"/>
      <c r="G33" s="219" t="s">
        <v>98</v>
      </c>
      <c r="H33" s="52"/>
      <c r="I33" s="52"/>
      <c r="J33" s="52"/>
      <c r="K33" s="52"/>
      <c r="L33" s="52"/>
      <c r="M33" s="52"/>
      <c r="N33" s="52"/>
      <c r="O33" s="211"/>
    </row>
    <row r="34" spans="2:15" x14ac:dyDescent="0.25">
      <c r="B34" s="195"/>
      <c r="C34" s="48" t="s">
        <v>73</v>
      </c>
      <c r="D34" s="139"/>
      <c r="E34" s="49">
        <f>E15+I15+M15</f>
        <v>120</v>
      </c>
      <c r="F34" s="2"/>
      <c r="G34" s="221" t="s">
        <v>99</v>
      </c>
      <c r="H34" s="125"/>
      <c r="I34" s="125"/>
      <c r="J34" s="125"/>
      <c r="K34" s="125"/>
      <c r="L34" s="125"/>
      <c r="M34" s="125"/>
      <c r="N34" s="25"/>
      <c r="O34" s="181"/>
    </row>
    <row r="35" spans="2:15" x14ac:dyDescent="0.25">
      <c r="B35" s="195"/>
      <c r="C35" s="48" t="s">
        <v>74</v>
      </c>
      <c r="D35" s="139"/>
      <c r="E35" s="49">
        <f>E21+I21+M21</f>
        <v>1008</v>
      </c>
      <c r="F35" s="2"/>
      <c r="G35" s="222" t="s">
        <v>100</v>
      </c>
      <c r="H35" s="223"/>
      <c r="I35" s="223"/>
      <c r="J35" s="223"/>
      <c r="K35" s="223"/>
      <c r="L35" s="223"/>
      <c r="M35" s="223"/>
      <c r="N35" s="165"/>
      <c r="O35" s="187"/>
    </row>
    <row r="36" spans="2:15" x14ac:dyDescent="0.25">
      <c r="B36" s="195"/>
      <c r="C36" s="48" t="s">
        <v>75</v>
      </c>
      <c r="D36" s="139"/>
      <c r="E36" s="49">
        <f>F21+J21+N21</f>
        <v>2592</v>
      </c>
      <c r="F36" s="2"/>
      <c r="G36" s="2"/>
      <c r="H36" s="2"/>
      <c r="I36" s="2"/>
      <c r="J36" s="2"/>
      <c r="K36" s="2"/>
      <c r="L36" s="2"/>
      <c r="M36" s="2"/>
      <c r="N36" s="2"/>
      <c r="O36" s="182"/>
    </row>
    <row r="37" spans="2:15" x14ac:dyDescent="0.25">
      <c r="B37" s="195"/>
      <c r="C37" s="48" t="s">
        <v>77</v>
      </c>
      <c r="D37" s="139"/>
      <c r="E37" s="49">
        <f>E26+I26+M26</f>
        <v>1188</v>
      </c>
      <c r="F37" s="2"/>
      <c r="G37" s="2"/>
      <c r="H37" s="2"/>
      <c r="I37" s="2"/>
      <c r="J37" s="2"/>
      <c r="K37" s="2"/>
      <c r="L37" s="2"/>
      <c r="M37" s="2"/>
      <c r="N37" s="2"/>
      <c r="O37" s="182"/>
    </row>
    <row r="38" spans="2:15" x14ac:dyDescent="0.25">
      <c r="B38" s="195"/>
      <c r="C38" s="48" t="s">
        <v>79</v>
      </c>
      <c r="D38" s="139"/>
      <c r="E38" s="49">
        <f>F27+J27+N27</f>
        <v>2592</v>
      </c>
      <c r="F38" s="2"/>
      <c r="G38" s="2"/>
      <c r="H38" s="2"/>
      <c r="I38" s="2"/>
      <c r="J38" s="2"/>
      <c r="K38" s="2"/>
      <c r="L38" s="2"/>
      <c r="M38" s="2"/>
      <c r="N38" s="2"/>
      <c r="O38" s="182"/>
    </row>
    <row r="39" spans="2:15" x14ac:dyDescent="0.25">
      <c r="B39" s="195"/>
      <c r="C39" s="48" t="s">
        <v>81</v>
      </c>
      <c r="D39" s="139"/>
      <c r="E39" s="49">
        <f>G29+K29+O29</f>
        <v>3780</v>
      </c>
      <c r="F39" s="2"/>
      <c r="G39" s="2"/>
      <c r="H39" s="2"/>
      <c r="I39" s="2"/>
      <c r="J39" s="2"/>
      <c r="K39" s="2"/>
      <c r="L39" s="2"/>
      <c r="M39" s="2"/>
      <c r="N39" s="2"/>
      <c r="O39" s="182"/>
    </row>
    <row r="40" spans="2:15" ht="15.75" thickBot="1" x14ac:dyDescent="0.3">
      <c r="B40" s="212"/>
      <c r="C40" s="50" t="s">
        <v>83</v>
      </c>
      <c r="D40" s="143"/>
      <c r="E40" s="51">
        <f>E24+I24+M24+Q24</f>
        <v>3600</v>
      </c>
      <c r="F40" s="2"/>
      <c r="G40" s="2"/>
      <c r="H40" s="2"/>
      <c r="I40" s="2"/>
      <c r="J40" s="2"/>
      <c r="K40" s="2"/>
      <c r="L40" s="2"/>
      <c r="M40" s="2"/>
      <c r="N40" s="2"/>
      <c r="O40" s="182"/>
    </row>
    <row r="41" spans="2:15" ht="16.5" thickTop="1" thickBot="1" x14ac:dyDescent="0.3">
      <c r="B41" s="213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214"/>
    </row>
  </sheetData>
  <mergeCells count="13">
    <mergeCell ref="B19:C19"/>
    <mergeCell ref="E23:G23"/>
    <mergeCell ref="I23:K23"/>
    <mergeCell ref="M23:O23"/>
    <mergeCell ref="E24:G24"/>
    <mergeCell ref="I24:K24"/>
    <mergeCell ref="M24:O24"/>
    <mergeCell ref="B15:C15"/>
    <mergeCell ref="B2:O2"/>
    <mergeCell ref="E3:G3"/>
    <mergeCell ref="I3:K3"/>
    <mergeCell ref="M3:O3"/>
    <mergeCell ref="B8:C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uitgangspunt topmodel 020-021</vt:lpstr>
      <vt:lpstr>BOL BOT experiment 020-021</vt:lpstr>
      <vt:lpstr> BOL-BBL 020-021</vt:lpstr>
      <vt:lpstr>BBL 3.5 jarig.020-021</vt:lpstr>
      <vt:lpstr> BBL INSTROOM 2,5 jarig 020-021</vt:lpstr>
    </vt:vector>
  </TitlesOfParts>
  <Manager/>
  <Company>Albeda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Corine van Vlaardingen - Pot</dc:creator>
  <cp:keywords/>
  <dc:description/>
  <cp:lastModifiedBy>Lisia van Diest - Smakman</cp:lastModifiedBy>
  <cp:revision/>
  <dcterms:created xsi:type="dcterms:W3CDTF">2019-03-13T10:21:56Z</dcterms:created>
  <dcterms:modified xsi:type="dcterms:W3CDTF">2020-07-16T13:48:25Z</dcterms:modified>
  <cp:category/>
  <cp:contentStatus/>
</cp:coreProperties>
</file>